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58D9F2DB-D7B1-47C1-8F68-50428E67ED83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検証シート (2)" sheetId="7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7" l="1"/>
  <c r="F61" i="7"/>
  <c r="E61" i="7"/>
  <c r="D61" i="7"/>
  <c r="F60" i="7"/>
  <c r="E60" i="7"/>
  <c r="D60" i="7"/>
  <c r="F59" i="7"/>
  <c r="E59" i="7"/>
  <c r="D59" i="7"/>
  <c r="O58" i="7"/>
  <c r="N58" i="7"/>
  <c r="M58" i="7"/>
  <c r="I58" i="7"/>
  <c r="H58" i="7"/>
  <c r="G58" i="7"/>
  <c r="O57" i="7"/>
  <c r="N57" i="7"/>
  <c r="M57" i="7"/>
  <c r="I57" i="7"/>
  <c r="L58" i="7" s="1"/>
  <c r="H57" i="7"/>
  <c r="K58" i="7" s="1"/>
  <c r="G57" i="7"/>
  <c r="J58" i="7" s="1"/>
  <c r="O56" i="7"/>
  <c r="N56" i="7"/>
  <c r="M56" i="7"/>
  <c r="I56" i="7"/>
  <c r="L57" i="7" s="1"/>
  <c r="H56" i="7"/>
  <c r="K57" i="7" s="1"/>
  <c r="G56" i="7"/>
  <c r="J57" i="7" s="1"/>
  <c r="O55" i="7"/>
  <c r="N55" i="7"/>
  <c r="M55" i="7"/>
  <c r="I55" i="7"/>
  <c r="L56" i="7" s="1"/>
  <c r="H55" i="7"/>
  <c r="K56" i="7" s="1"/>
  <c r="G55" i="7"/>
  <c r="J56" i="7" s="1"/>
  <c r="O54" i="7"/>
  <c r="N54" i="7"/>
  <c r="M54" i="7"/>
  <c r="I54" i="7"/>
  <c r="L55" i="7" s="1"/>
  <c r="H54" i="7"/>
  <c r="K55" i="7" s="1"/>
  <c r="G54" i="7"/>
  <c r="J55" i="7" s="1"/>
  <c r="O53" i="7"/>
  <c r="N53" i="7"/>
  <c r="M53" i="7"/>
  <c r="I53" i="7"/>
  <c r="L54" i="7" s="1"/>
  <c r="H53" i="7"/>
  <c r="K54" i="7" s="1"/>
  <c r="G53" i="7"/>
  <c r="J54" i="7" s="1"/>
  <c r="O52" i="7"/>
  <c r="N52" i="7"/>
  <c r="M52" i="7"/>
  <c r="I52" i="7"/>
  <c r="L53" i="7" s="1"/>
  <c r="H52" i="7"/>
  <c r="K53" i="7" s="1"/>
  <c r="G52" i="7"/>
  <c r="J53" i="7" s="1"/>
  <c r="O51" i="7"/>
  <c r="N51" i="7"/>
  <c r="M51" i="7"/>
  <c r="I51" i="7"/>
  <c r="L52" i="7" s="1"/>
  <c r="H51" i="7"/>
  <c r="K52" i="7" s="1"/>
  <c r="G51" i="7"/>
  <c r="J52" i="7" s="1"/>
  <c r="O50" i="7"/>
  <c r="N50" i="7"/>
  <c r="M50" i="7"/>
  <c r="I50" i="7"/>
  <c r="L51" i="7" s="1"/>
  <c r="H50" i="7"/>
  <c r="K51" i="7" s="1"/>
  <c r="G50" i="7"/>
  <c r="J51" i="7" s="1"/>
  <c r="O49" i="7"/>
  <c r="N49" i="7"/>
  <c r="M49" i="7"/>
  <c r="I49" i="7"/>
  <c r="L50" i="7" s="1"/>
  <c r="H49" i="7"/>
  <c r="K50" i="7" s="1"/>
  <c r="G49" i="7"/>
  <c r="J50" i="7" s="1"/>
  <c r="O48" i="7"/>
  <c r="N48" i="7"/>
  <c r="M48" i="7"/>
  <c r="I48" i="7"/>
  <c r="L49" i="7" s="1"/>
  <c r="H48" i="7"/>
  <c r="K49" i="7" s="1"/>
  <c r="G48" i="7"/>
  <c r="J49" i="7" s="1"/>
  <c r="O47" i="7"/>
  <c r="N47" i="7"/>
  <c r="M47" i="7"/>
  <c r="I47" i="7"/>
  <c r="L48" i="7" s="1"/>
  <c r="H47" i="7"/>
  <c r="K48" i="7" s="1"/>
  <c r="G47" i="7"/>
  <c r="J48" i="7" s="1"/>
  <c r="O46" i="7"/>
  <c r="N46" i="7"/>
  <c r="M46" i="7"/>
  <c r="I46" i="7"/>
  <c r="L47" i="7" s="1"/>
  <c r="H46" i="7"/>
  <c r="K47" i="7" s="1"/>
  <c r="G46" i="7"/>
  <c r="J47" i="7" s="1"/>
  <c r="O45" i="7"/>
  <c r="N45" i="7"/>
  <c r="M45" i="7"/>
  <c r="I45" i="7"/>
  <c r="L46" i="7" s="1"/>
  <c r="H45" i="7"/>
  <c r="K46" i="7" s="1"/>
  <c r="G45" i="7"/>
  <c r="J46" i="7" s="1"/>
  <c r="O44" i="7"/>
  <c r="N44" i="7"/>
  <c r="M44" i="7"/>
  <c r="I44" i="7"/>
  <c r="L45" i="7" s="1"/>
  <c r="H44" i="7"/>
  <c r="K45" i="7" s="1"/>
  <c r="G44" i="7"/>
  <c r="J45" i="7" s="1"/>
  <c r="O43" i="7"/>
  <c r="N43" i="7"/>
  <c r="M43" i="7"/>
  <c r="I43" i="7"/>
  <c r="L44" i="7" s="1"/>
  <c r="H43" i="7"/>
  <c r="K44" i="7" s="1"/>
  <c r="G43" i="7"/>
  <c r="J44" i="7" s="1"/>
  <c r="O42" i="7"/>
  <c r="N42" i="7"/>
  <c r="M42" i="7"/>
  <c r="I42" i="7"/>
  <c r="L43" i="7" s="1"/>
  <c r="H42" i="7"/>
  <c r="K43" i="7" s="1"/>
  <c r="G42" i="7"/>
  <c r="J43" i="7" s="1"/>
  <c r="O41" i="7"/>
  <c r="N41" i="7"/>
  <c r="M41" i="7"/>
  <c r="I41" i="7"/>
  <c r="L42" i="7" s="1"/>
  <c r="H41" i="7"/>
  <c r="K42" i="7" s="1"/>
  <c r="G41" i="7"/>
  <c r="J42" i="7" s="1"/>
  <c r="O40" i="7"/>
  <c r="N40" i="7"/>
  <c r="M40" i="7"/>
  <c r="I40" i="7"/>
  <c r="L41" i="7" s="1"/>
  <c r="H40" i="7"/>
  <c r="K41" i="7" s="1"/>
  <c r="G40" i="7"/>
  <c r="J41" i="7" s="1"/>
  <c r="O39" i="7"/>
  <c r="N39" i="7"/>
  <c r="M39" i="7"/>
  <c r="I39" i="7"/>
  <c r="L40" i="7" s="1"/>
  <c r="H39" i="7"/>
  <c r="K40" i="7" s="1"/>
  <c r="G39" i="7"/>
  <c r="J40" i="7" s="1"/>
  <c r="O38" i="7"/>
  <c r="N38" i="7"/>
  <c r="M38" i="7"/>
  <c r="I38" i="7"/>
  <c r="L39" i="7" s="1"/>
  <c r="H38" i="7"/>
  <c r="K39" i="7" s="1"/>
  <c r="G38" i="7"/>
  <c r="J39" i="7" s="1"/>
  <c r="O37" i="7"/>
  <c r="N37" i="7"/>
  <c r="M37" i="7"/>
  <c r="I37" i="7"/>
  <c r="L38" i="7" s="1"/>
  <c r="H37" i="7"/>
  <c r="K38" i="7" s="1"/>
  <c r="G37" i="7"/>
  <c r="J38" i="7" s="1"/>
  <c r="O36" i="7"/>
  <c r="N36" i="7"/>
  <c r="M36" i="7"/>
  <c r="I36" i="7"/>
  <c r="L37" i="7" s="1"/>
  <c r="H36" i="7"/>
  <c r="K37" i="7" s="1"/>
  <c r="G36" i="7"/>
  <c r="J37" i="7" s="1"/>
  <c r="O35" i="7"/>
  <c r="N35" i="7"/>
  <c r="M35" i="7"/>
  <c r="I35" i="7"/>
  <c r="L36" i="7" s="1"/>
  <c r="H35" i="7"/>
  <c r="K36" i="7" s="1"/>
  <c r="G35" i="7"/>
  <c r="J36" i="7" s="1"/>
  <c r="O34" i="7"/>
  <c r="N34" i="7"/>
  <c r="M34" i="7"/>
  <c r="I34" i="7"/>
  <c r="L35" i="7" s="1"/>
  <c r="H34" i="7"/>
  <c r="K35" i="7" s="1"/>
  <c r="G34" i="7"/>
  <c r="J35" i="7" s="1"/>
  <c r="O33" i="7"/>
  <c r="N33" i="7"/>
  <c r="M33" i="7"/>
  <c r="I33" i="7"/>
  <c r="L34" i="7" s="1"/>
  <c r="H33" i="7"/>
  <c r="K34" i="7" s="1"/>
  <c r="G33" i="7"/>
  <c r="J34" i="7" s="1"/>
  <c r="O32" i="7"/>
  <c r="N32" i="7"/>
  <c r="M32" i="7"/>
  <c r="I32" i="7"/>
  <c r="L33" i="7" s="1"/>
  <c r="H32" i="7"/>
  <c r="K33" i="7" s="1"/>
  <c r="G32" i="7"/>
  <c r="J33" i="7" s="1"/>
  <c r="O31" i="7"/>
  <c r="N31" i="7"/>
  <c r="M31" i="7"/>
  <c r="I31" i="7"/>
  <c r="L32" i="7" s="1"/>
  <c r="H31" i="7"/>
  <c r="K32" i="7" s="1"/>
  <c r="G31" i="7"/>
  <c r="J32" i="7" s="1"/>
  <c r="O30" i="7"/>
  <c r="N30" i="7"/>
  <c r="M30" i="7"/>
  <c r="I30" i="7"/>
  <c r="L31" i="7" s="1"/>
  <c r="H30" i="7"/>
  <c r="K31" i="7" s="1"/>
  <c r="G30" i="7"/>
  <c r="J31" i="7" s="1"/>
  <c r="O29" i="7"/>
  <c r="N29" i="7"/>
  <c r="M29" i="7"/>
  <c r="I29" i="7"/>
  <c r="L30" i="7" s="1"/>
  <c r="H29" i="7"/>
  <c r="K30" i="7" s="1"/>
  <c r="G29" i="7"/>
  <c r="J30" i="7" s="1"/>
  <c r="O28" i="7"/>
  <c r="I28" i="7" s="1"/>
  <c r="L29" i="7" s="1"/>
  <c r="N28" i="7"/>
  <c r="M28" i="7"/>
  <c r="G28" i="7" s="1"/>
  <c r="J29" i="7" s="1"/>
  <c r="H28" i="7"/>
  <c r="K29" i="7" s="1"/>
  <c r="O27" i="7"/>
  <c r="I27" i="7" s="1"/>
  <c r="L28" i="7" s="1"/>
  <c r="N27" i="7"/>
  <c r="M27" i="7"/>
  <c r="H27" i="7"/>
  <c r="K28" i="7" s="1"/>
  <c r="G27" i="7"/>
  <c r="J28" i="7" s="1"/>
  <c r="O26" i="7"/>
  <c r="N26" i="7"/>
  <c r="M26" i="7"/>
  <c r="I26" i="7"/>
  <c r="L27" i="7" s="1"/>
  <c r="H26" i="7"/>
  <c r="K27" i="7" s="1"/>
  <c r="G26" i="7"/>
  <c r="J27" i="7" s="1"/>
  <c r="O25" i="7"/>
  <c r="I25" i="7" s="1"/>
  <c r="L26" i="7" s="1"/>
  <c r="N25" i="7"/>
  <c r="M25" i="7"/>
  <c r="H25" i="7"/>
  <c r="K26" i="7" s="1"/>
  <c r="G25" i="7"/>
  <c r="J26" i="7" s="1"/>
  <c r="O24" i="7"/>
  <c r="N24" i="7"/>
  <c r="M24" i="7"/>
  <c r="I24" i="7"/>
  <c r="L25" i="7" s="1"/>
  <c r="H24" i="7"/>
  <c r="K25" i="7" s="1"/>
  <c r="G24" i="7"/>
  <c r="J25" i="7" s="1"/>
  <c r="O23" i="7"/>
  <c r="I23" i="7" s="1"/>
  <c r="L24" i="7" s="1"/>
  <c r="N23" i="7"/>
  <c r="M23" i="7"/>
  <c r="H23" i="7"/>
  <c r="K24" i="7" s="1"/>
  <c r="G23" i="7"/>
  <c r="J24" i="7" s="1"/>
  <c r="O22" i="7"/>
  <c r="N22" i="7"/>
  <c r="M22" i="7"/>
  <c r="I22" i="7"/>
  <c r="L23" i="7" s="1"/>
  <c r="H22" i="7"/>
  <c r="K23" i="7" s="1"/>
  <c r="G22" i="7"/>
  <c r="J23" i="7" s="1"/>
  <c r="O21" i="7"/>
  <c r="N21" i="7"/>
  <c r="M21" i="7"/>
  <c r="G21" i="7" s="1"/>
  <c r="J22" i="7" s="1"/>
  <c r="I21" i="7"/>
  <c r="L22" i="7" s="1"/>
  <c r="H21" i="7"/>
  <c r="K22" i="7" s="1"/>
  <c r="O20" i="7"/>
  <c r="I20" i="7" s="1"/>
  <c r="L21" i="7" s="1"/>
  <c r="N20" i="7"/>
  <c r="M20" i="7"/>
  <c r="H20" i="7"/>
  <c r="K21" i="7" s="1"/>
  <c r="G20" i="7"/>
  <c r="J21" i="7" s="1"/>
  <c r="O19" i="7"/>
  <c r="I19" i="7" s="1"/>
  <c r="L20" i="7" s="1"/>
  <c r="N19" i="7"/>
  <c r="M19" i="7"/>
  <c r="G19" i="7" s="1"/>
  <c r="J20" i="7" s="1"/>
  <c r="H19" i="7"/>
  <c r="K20" i="7" s="1"/>
  <c r="O18" i="7"/>
  <c r="I18" i="7" s="1"/>
  <c r="L19" i="7" s="1"/>
  <c r="N18" i="7"/>
  <c r="M18" i="7"/>
  <c r="G18" i="7" s="1"/>
  <c r="J19" i="7" s="1"/>
  <c r="H18" i="7"/>
  <c r="K19" i="7" s="1"/>
  <c r="O17" i="7"/>
  <c r="N17" i="7"/>
  <c r="M17" i="7"/>
  <c r="G17" i="7" s="1"/>
  <c r="J18" i="7" s="1"/>
  <c r="I17" i="7"/>
  <c r="L18" i="7" s="1"/>
  <c r="H17" i="7"/>
  <c r="K18" i="7" s="1"/>
  <c r="O16" i="7"/>
  <c r="N16" i="7"/>
  <c r="M16" i="7"/>
  <c r="G16" i="7" s="1"/>
  <c r="J17" i="7" s="1"/>
  <c r="I16" i="7"/>
  <c r="L17" i="7" s="1"/>
  <c r="H16" i="7"/>
  <c r="K17" i="7" s="1"/>
  <c r="O15" i="7"/>
  <c r="N15" i="7"/>
  <c r="H15" i="7" s="1"/>
  <c r="K16" i="7" s="1"/>
  <c r="M15" i="7"/>
  <c r="G15" i="7" s="1"/>
  <c r="J16" i="7" s="1"/>
  <c r="I15" i="7"/>
  <c r="L16" i="7" s="1"/>
  <c r="O14" i="7"/>
  <c r="N14" i="7"/>
  <c r="M14" i="7"/>
  <c r="G14" i="7" s="1"/>
  <c r="J15" i="7" s="1"/>
  <c r="I14" i="7"/>
  <c r="L15" i="7" s="1"/>
  <c r="H14" i="7"/>
  <c r="K15" i="7" s="1"/>
  <c r="O13" i="7"/>
  <c r="I13" i="7" s="1"/>
  <c r="L14" i="7" s="1"/>
  <c r="N13" i="7"/>
  <c r="M13" i="7"/>
  <c r="G13" i="7" s="1"/>
  <c r="J14" i="7" s="1"/>
  <c r="H13" i="7"/>
  <c r="K14" i="7" s="1"/>
  <c r="O12" i="7"/>
  <c r="N12" i="7"/>
  <c r="M12" i="7"/>
  <c r="G12" i="7" s="1"/>
  <c r="J13" i="7" s="1"/>
  <c r="I12" i="7"/>
  <c r="L13" i="7" s="1"/>
  <c r="H12" i="7"/>
  <c r="K13" i="7" s="1"/>
  <c r="O11" i="7"/>
  <c r="N11" i="7"/>
  <c r="M11" i="7"/>
  <c r="I11" i="7"/>
  <c r="L12" i="7" s="1"/>
  <c r="H11" i="7"/>
  <c r="K12" i="7" s="1"/>
  <c r="G11" i="7"/>
  <c r="J12" i="7" s="1"/>
  <c r="O10" i="7"/>
  <c r="N10" i="7"/>
  <c r="M10" i="7"/>
  <c r="I10" i="7"/>
  <c r="L11" i="7" s="1"/>
  <c r="H10" i="7"/>
  <c r="K11" i="7" s="1"/>
  <c r="G10" i="7"/>
  <c r="J11" i="7" s="1"/>
  <c r="I8" i="7"/>
  <c r="L9" i="7" s="1"/>
  <c r="O9" i="7" s="1"/>
  <c r="H8" i="7"/>
  <c r="G8" i="7"/>
  <c r="J9" i="7" s="1"/>
  <c r="M9" i="7" s="1"/>
  <c r="O59" i="7" l="1"/>
  <c r="I59" i="7" s="1"/>
  <c r="I61" i="7" s="1"/>
  <c r="L61" i="7" s="1"/>
  <c r="M59" i="7"/>
  <c r="G59" i="7" s="1"/>
  <c r="G61" i="7" s="1"/>
  <c r="J61" i="7" s="1"/>
  <c r="F62" i="7"/>
  <c r="D62" i="7"/>
  <c r="E62" i="7"/>
  <c r="I9" i="7"/>
  <c r="L10" i="7" s="1"/>
  <c r="G9" i="7"/>
  <c r="J10" i="7" s="1"/>
  <c r="K9" i="7"/>
  <c r="N9" i="7" s="1"/>
  <c r="N59" i="7" s="1"/>
  <c r="H59" i="7" s="1"/>
  <c r="H61" i="7" s="1"/>
  <c r="K61" i="7" s="1"/>
  <c r="H9" i="7" l="1"/>
  <c r="K10" i="7" s="1"/>
</calcChain>
</file>

<file path=xl/sharedStrings.xml><?xml version="1.0" encoding="utf-8"?>
<sst xmlns="http://schemas.openxmlformats.org/spreadsheetml/2006/main" count="147" uniqueCount="70">
  <si>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</si>
  <si>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</si>
  <si>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</si>
  <si>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</si>
  <si>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</si>
  <si>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</si>
  <si>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</si>
  <si>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</si>
  <si>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</si>
  <si>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</si>
  <si>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</si>
  <si>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</si>
  <si>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</si>
  <si>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</si>
  <si>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</si>
  <si>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</si>
  <si>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</si>
  <si>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</si>
  <si>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</si>
  <si>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</si>
  <si>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</si>
  <si>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</si>
  <si>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</si>
  <si>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</si>
  <si>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</si>
  <si>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</si>
  <si>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</si>
  <si>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</si>
  <si>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</si>
  <si>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</si>
  <si>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</si>
  <si>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</si>
  <si>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</si>
  <si>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PB</t>
  </si>
  <si>
    <t>EUR/USD</t>
  </si>
  <si>
    <t>1st</t>
  </si>
  <si>
    <t>USD/JPY</t>
  </si>
  <si>
    <t>GBP・JPY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</si>
  <si>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</si>
  <si>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</si>
  <si>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</si>
  <si>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</si>
  <si>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</si>
  <si>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</si>
  <si>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</si>
  <si>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</si>
  <si>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</si>
  <si>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</si>
  <si>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</si>
  <si>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</si>
  <si>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</si>
  <si>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1H足</t>
    <rPh sb="2" eb="3">
      <t>アシ</t>
    </rPh>
    <phoneticPr fontId="1"/>
  </si>
  <si>
    <t>１、</t>
    <phoneticPr fontId="1"/>
  </si>
  <si>
    <t>２、</t>
    <phoneticPr fontId="1"/>
  </si>
  <si>
    <t>３、</t>
    <phoneticPr fontId="1"/>
  </si>
  <si>
    <t>４、</t>
    <phoneticPr fontId="1"/>
  </si>
  <si>
    <t>ちょっと　ヒゲでてますが</t>
    <phoneticPr fontId="1"/>
  </si>
  <si>
    <t>これは　無しでしょうか。</t>
    <rPh sb="4" eb="5">
      <t>ナ</t>
    </rPh>
    <phoneticPr fontId="1"/>
  </si>
  <si>
    <t>６、</t>
    <phoneticPr fontId="1"/>
  </si>
  <si>
    <t>すみません</t>
    <phoneticPr fontId="1"/>
  </si>
  <si>
    <t>今見直して</t>
    <rPh sb="0" eb="1">
      <t>イマ</t>
    </rPh>
    <rPh sb="1" eb="3">
      <t>ミナオ</t>
    </rPh>
    <phoneticPr fontId="1"/>
  </si>
  <si>
    <t>これは　違います。</t>
    <rPh sb="4" eb="5">
      <t>チガ</t>
    </rPh>
    <phoneticPr fontId="1"/>
  </si>
  <si>
    <t>１１、</t>
    <phoneticPr fontId="1"/>
  </si>
  <si>
    <t>今　見直して</t>
    <rPh sb="0" eb="1">
      <t>イマ</t>
    </rPh>
    <rPh sb="2" eb="4">
      <t>ミナオ</t>
    </rPh>
    <phoneticPr fontId="1"/>
  </si>
  <si>
    <t>１９、</t>
    <phoneticPr fontId="1"/>
  </si>
  <si>
    <t>コメント　いただいてから　見直して</t>
    <rPh sb="13" eb="15">
      <t>ミナオ</t>
    </rPh>
    <phoneticPr fontId="1"/>
  </si>
  <si>
    <t>３件　違うものが　あります。</t>
    <rPh sb="1" eb="2">
      <t>ケン</t>
    </rPh>
    <rPh sb="3" eb="4">
      <t>チガ</t>
    </rPh>
    <phoneticPr fontId="1"/>
  </si>
  <si>
    <t>すみません。コメントいただいて　再度見直して　３件　違うのあります。</t>
    <rPh sb="16" eb="18">
      <t>サイド</t>
    </rPh>
    <rPh sb="18" eb="20">
      <t>ミナオ</t>
    </rPh>
    <rPh sb="24" eb="25">
      <t>ケン</t>
    </rPh>
    <rPh sb="26" eb="27">
      <t>チガ</t>
    </rPh>
    <phoneticPr fontId="1"/>
  </si>
  <si>
    <t>これが　習得できれば　改めて　良い　と　思います。</t>
    <rPh sb="4" eb="6">
      <t>シュウトク</t>
    </rPh>
    <rPh sb="11" eb="12">
      <t>アラタ</t>
    </rPh>
    <rPh sb="15" eb="16">
      <t>ヨ</t>
    </rPh>
    <rPh sb="20" eb="21">
      <t>オモ</t>
    </rPh>
    <phoneticPr fontId="1"/>
  </si>
  <si>
    <t>１時間　３０分　１５分足　推奨　ということなので　１５分で　検証してみたいと　思います。</t>
    <rPh sb="1" eb="3">
      <t>ジカン</t>
    </rPh>
    <rPh sb="6" eb="7">
      <t>フン</t>
    </rPh>
    <rPh sb="10" eb="12">
      <t>フンアシ</t>
    </rPh>
    <rPh sb="13" eb="15">
      <t>スイショウ</t>
    </rPh>
    <rPh sb="27" eb="28">
      <t>フン</t>
    </rPh>
    <rPh sb="30" eb="32">
      <t>ケンショウ</t>
    </rPh>
    <rPh sb="39" eb="40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</si>
</sst>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17</xdr:col>
      <xdr:colOff>369108</xdr:colOff>
      <xdr:row>25</xdr:row>
      <xdr:rowOff>107714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77FF49A9-AEE3-4254-984E-030295B85E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17</xdr:col>
      <xdr:colOff>369108</xdr:colOff>
      <xdr:row>51</xdr:row>
      <xdr:rowOff>107714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B9B099AE-05B2-4870-ACB3-EDA564BA2A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822031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53</xdr:row>
      <xdr:rowOff>83344</xdr:rowOff>
    </xdr:from>
    <xdr:to>
      <xdr:col>17</xdr:col>
      <xdr:colOff>369108</xdr:colOff>
      <xdr:row>78</xdr:row>
      <xdr:rowOff>12464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0BC9708B-D55B-42E6-89DA-225DF2640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548813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80</xdr:row>
      <xdr:rowOff>0</xdr:rowOff>
    </xdr:from>
    <xdr:to>
      <xdr:col>17</xdr:col>
      <xdr:colOff>369108</xdr:colOff>
      <xdr:row>104</xdr:row>
      <xdr:rowOff>107714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2E1F6572-CB8B-42F9-AB9B-46056D8858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4287500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106</xdr:row>
      <xdr:rowOff>0</xdr:rowOff>
    </xdr:from>
    <xdr:to>
      <xdr:col>17</xdr:col>
      <xdr:colOff>369108</xdr:colOff>
      <xdr:row>130</xdr:row>
      <xdr:rowOff>107714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64D6B928-88DE-4EB9-8128-034246A0F4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930938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132</xdr:row>
      <xdr:rowOff>0</xdr:rowOff>
    </xdr:from>
    <xdr:to>
      <xdr:col>17</xdr:col>
      <xdr:colOff>369108</xdr:colOff>
      <xdr:row>156</xdr:row>
      <xdr:rowOff>107714</xdr:rowOff>
    </xdr:to>
    <xdr:pic>
      <xdr:nvPicPr>
        <xdr:cNvPr id="36" name="図 35">
          <a:extLst>
            <a:ext uri="{FF2B5EF4-FFF2-40B4-BE49-F238E27FC236}">
              <a16:creationId xmlns:a16="http://schemas.microsoft.com/office/drawing/2014/main" id="{872CB30B-95F5-4532-878D-72257E3B1E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3574375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158</xdr:row>
      <xdr:rowOff>0</xdr:rowOff>
    </xdr:from>
    <xdr:to>
      <xdr:col>17</xdr:col>
      <xdr:colOff>369108</xdr:colOff>
      <xdr:row>182</xdr:row>
      <xdr:rowOff>107714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D01A6AF7-5439-49A5-B68A-F2F24CCC9F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8217813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185</xdr:row>
      <xdr:rowOff>0</xdr:rowOff>
    </xdr:from>
    <xdr:to>
      <xdr:col>17</xdr:col>
      <xdr:colOff>369108</xdr:colOff>
      <xdr:row>209</xdr:row>
      <xdr:rowOff>107714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E125B7F4-B049-446A-999D-1F42D39F3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3039844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211</xdr:row>
      <xdr:rowOff>0</xdr:rowOff>
    </xdr:from>
    <xdr:to>
      <xdr:col>17</xdr:col>
      <xdr:colOff>369108</xdr:colOff>
      <xdr:row>235</xdr:row>
      <xdr:rowOff>107714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B05B10AB-BFE1-40E1-90ED-1F8E7F29D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7683281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237</xdr:row>
      <xdr:rowOff>0</xdr:rowOff>
    </xdr:from>
    <xdr:to>
      <xdr:col>17</xdr:col>
      <xdr:colOff>369108</xdr:colOff>
      <xdr:row>261</xdr:row>
      <xdr:rowOff>107714</xdr:rowOff>
    </xdr:to>
    <xdr:pic>
      <xdr:nvPicPr>
        <xdr:cNvPr id="41" name="図 40">
          <a:extLst>
            <a:ext uri="{FF2B5EF4-FFF2-40B4-BE49-F238E27FC236}">
              <a16:creationId xmlns:a16="http://schemas.microsoft.com/office/drawing/2014/main" id="{D1D4CEB5-C58C-48C7-901E-2C181B4B10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2326719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289</xdr:row>
      <xdr:rowOff>142875</xdr:rowOff>
    </xdr:from>
    <xdr:to>
      <xdr:col>17</xdr:col>
      <xdr:colOff>369108</xdr:colOff>
      <xdr:row>314</xdr:row>
      <xdr:rowOff>71995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87B68E23-BEB8-46C2-9CF8-86AAF346CE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51756469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263</xdr:row>
      <xdr:rowOff>0</xdr:rowOff>
    </xdr:from>
    <xdr:to>
      <xdr:col>17</xdr:col>
      <xdr:colOff>369108</xdr:colOff>
      <xdr:row>287</xdr:row>
      <xdr:rowOff>107714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48519E3D-C5CE-4AB6-9761-7966A6C8B3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46970156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316</xdr:row>
      <xdr:rowOff>0</xdr:rowOff>
    </xdr:from>
    <xdr:to>
      <xdr:col>17</xdr:col>
      <xdr:colOff>369108</xdr:colOff>
      <xdr:row>340</xdr:row>
      <xdr:rowOff>107714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0B5440B5-EB4A-4036-9B33-6308E055B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56435625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342</xdr:row>
      <xdr:rowOff>0</xdr:rowOff>
    </xdr:from>
    <xdr:to>
      <xdr:col>17</xdr:col>
      <xdr:colOff>369108</xdr:colOff>
      <xdr:row>366</xdr:row>
      <xdr:rowOff>107714</xdr:rowOff>
    </xdr:to>
    <xdr:pic>
      <xdr:nvPicPr>
        <xdr:cNvPr id="46" name="図 45">
          <a:extLst>
            <a:ext uri="{FF2B5EF4-FFF2-40B4-BE49-F238E27FC236}">
              <a16:creationId xmlns:a16="http://schemas.microsoft.com/office/drawing/2014/main" id="{67B9B093-83C8-439D-BC22-0B7BA00113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61079063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368</xdr:row>
      <xdr:rowOff>0</xdr:rowOff>
    </xdr:from>
    <xdr:to>
      <xdr:col>17</xdr:col>
      <xdr:colOff>369108</xdr:colOff>
      <xdr:row>392</xdr:row>
      <xdr:rowOff>107714</xdr:rowOff>
    </xdr:to>
    <xdr:pic>
      <xdr:nvPicPr>
        <xdr:cNvPr id="47" name="図 46">
          <a:extLst>
            <a:ext uri="{FF2B5EF4-FFF2-40B4-BE49-F238E27FC236}">
              <a16:creationId xmlns:a16="http://schemas.microsoft.com/office/drawing/2014/main" id="{11CE9326-7A4D-4403-AC85-366313132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65722500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394</xdr:row>
      <xdr:rowOff>0</xdr:rowOff>
    </xdr:from>
    <xdr:to>
      <xdr:col>17</xdr:col>
      <xdr:colOff>369108</xdr:colOff>
      <xdr:row>418</xdr:row>
      <xdr:rowOff>107714</xdr:rowOff>
    </xdr:to>
    <xdr:pic>
      <xdr:nvPicPr>
        <xdr:cNvPr id="48" name="図 47">
          <a:extLst>
            <a:ext uri="{FF2B5EF4-FFF2-40B4-BE49-F238E27FC236}">
              <a16:creationId xmlns:a16="http://schemas.microsoft.com/office/drawing/2014/main" id="{B7E01216-BE05-4E2A-BEB2-83716074FF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70365938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420</xdr:row>
      <xdr:rowOff>0</xdr:rowOff>
    </xdr:from>
    <xdr:to>
      <xdr:col>17</xdr:col>
      <xdr:colOff>369108</xdr:colOff>
      <xdr:row>444</xdr:row>
      <xdr:rowOff>107714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C7CF93B3-851C-4198-A140-0D060A2401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75009375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446</xdr:row>
      <xdr:rowOff>0</xdr:rowOff>
    </xdr:from>
    <xdr:to>
      <xdr:col>17</xdr:col>
      <xdr:colOff>369108</xdr:colOff>
      <xdr:row>470</xdr:row>
      <xdr:rowOff>107714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D52F90CD-54E9-4019-BF5E-4361B4AA96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79652813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473</xdr:row>
      <xdr:rowOff>0</xdr:rowOff>
    </xdr:from>
    <xdr:to>
      <xdr:col>17</xdr:col>
      <xdr:colOff>369108</xdr:colOff>
      <xdr:row>497</xdr:row>
      <xdr:rowOff>107714</xdr:rowOff>
    </xdr:to>
    <xdr:pic>
      <xdr:nvPicPr>
        <xdr:cNvPr id="52" name="図 51">
          <a:extLst>
            <a:ext uri="{FF2B5EF4-FFF2-40B4-BE49-F238E27FC236}">
              <a16:creationId xmlns:a16="http://schemas.microsoft.com/office/drawing/2014/main" id="{801A7D34-006E-416D-9474-713E6819C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84474844"/>
          <a:ext cx="10703733" cy="439396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499</xdr:row>
      <xdr:rowOff>0</xdr:rowOff>
    </xdr:from>
    <xdr:to>
      <xdr:col>17</xdr:col>
      <xdr:colOff>369108</xdr:colOff>
      <xdr:row>523</xdr:row>
      <xdr:rowOff>107714</xdr:rowOff>
    </xdr:to>
    <xdr:pic>
      <xdr:nvPicPr>
        <xdr:cNvPr id="54" name="図 53">
          <a:extLst>
            <a:ext uri="{FF2B5EF4-FFF2-40B4-BE49-F238E27FC236}">
              <a16:creationId xmlns:a16="http://schemas.microsoft.com/office/drawing/2014/main" id="{EBE563AE-6CBF-4BE3-AE7C-DDC4E7F4FC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89118281"/>
          <a:ext cx="10703733" cy="43939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682A-5660-46FD-8367-6D56345A9DB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1" sqref="K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51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/>
    </row>
    <row r="5" spans="1:18" ht="19.5" thickBot="1" x14ac:dyDescent="0.45">
      <c r="A5" s="1" t="s">
        <v>13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17</v>
      </c>
      <c r="E6" s="25"/>
      <c r="F6" s="26"/>
      <c r="G6" s="86" t="s">
        <v>3</v>
      </c>
      <c r="H6" s="87"/>
      <c r="I6" s="88"/>
      <c r="J6" s="86" t="s">
        <v>15</v>
      </c>
      <c r="K6" s="87"/>
      <c r="L6" s="88"/>
      <c r="M6" s="86" t="s">
        <v>16</v>
      </c>
      <c r="N6" s="87"/>
      <c r="O6" s="88"/>
    </row>
    <row r="7" spans="1:18" ht="19.5" thickBot="1" x14ac:dyDescent="0.45">
      <c r="A7" s="27"/>
      <c r="B7" s="27" t="s">
        <v>2</v>
      </c>
      <c r="C7" s="64" t="s">
        <v>21</v>
      </c>
      <c r="D7" s="13">
        <v>0.61799999999999999</v>
      </c>
      <c r="E7" s="14">
        <v>1.27</v>
      </c>
      <c r="F7" s="15">
        <v>1.5</v>
      </c>
      <c r="G7" s="13">
        <v>0.61799999999999999</v>
      </c>
      <c r="H7" s="14">
        <v>1.27</v>
      </c>
      <c r="I7" s="15">
        <v>1.5</v>
      </c>
      <c r="J7" s="13">
        <v>0.61799999999999999</v>
      </c>
      <c r="K7" s="14">
        <v>1.27</v>
      </c>
      <c r="L7" s="15">
        <v>1.5</v>
      </c>
      <c r="M7" s="13">
        <v>0.61799999999999999</v>
      </c>
      <c r="N7" s="14">
        <v>1.27</v>
      </c>
      <c r="O7" s="15">
        <v>1.5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9" t="s">
        <v>15</v>
      </c>
      <c r="K8" s="90"/>
      <c r="L8" s="91"/>
      <c r="M8" s="89"/>
      <c r="N8" s="90"/>
      <c r="O8" s="91"/>
    </row>
    <row r="9" spans="1:18" x14ac:dyDescent="0.4">
      <c r="A9" s="9">
        <v>1</v>
      </c>
      <c r="B9" s="23">
        <v>43061</v>
      </c>
      <c r="C9" s="50">
        <v>1</v>
      </c>
      <c r="D9" s="54">
        <v>0.61799999999999999</v>
      </c>
      <c r="E9" s="55">
        <v>1.27</v>
      </c>
      <c r="F9" s="56">
        <v>1.5</v>
      </c>
      <c r="G9" s="22">
        <f>IF(D9="","",G8+M9)</f>
        <v>101854</v>
      </c>
      <c r="H9" s="22">
        <f t="shared" ref="H9:I24" si="0">IF(E9="","",H8+N9)</f>
        <v>103810</v>
      </c>
      <c r="I9" s="22">
        <f t="shared" si="0"/>
        <v>104500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1854</v>
      </c>
      <c r="N9" s="42">
        <f>IF(E9="","",K9*E9)</f>
        <v>3810</v>
      </c>
      <c r="O9" s="43">
        <f>IF(F9="","",L9*F9)</f>
        <v>4500</v>
      </c>
      <c r="P9" s="40"/>
      <c r="Q9" s="40"/>
      <c r="R9" s="40"/>
    </row>
    <row r="10" spans="1:18" x14ac:dyDescent="0.4">
      <c r="A10" s="9">
        <v>2</v>
      </c>
      <c r="B10" s="5">
        <v>43075</v>
      </c>
      <c r="C10" s="47">
        <v>2</v>
      </c>
      <c r="D10" s="57">
        <v>0.61799999999999999</v>
      </c>
      <c r="E10" s="58">
        <v>1.27</v>
      </c>
      <c r="F10" s="59">
        <v>1.5</v>
      </c>
      <c r="G10" s="22">
        <f t="shared" ref="G10:I25" si="1">IF(D10="","",G9+M10)</f>
        <v>103742.37316</v>
      </c>
      <c r="H10" s="22">
        <f t="shared" si="0"/>
        <v>107765.16099999999</v>
      </c>
      <c r="I10" s="22">
        <f t="shared" si="0"/>
        <v>109202.5</v>
      </c>
      <c r="J10" s="44">
        <f t="shared" ref="J10:L25" si="2">IF(G9="","",G9*0.03)</f>
        <v>3055.62</v>
      </c>
      <c r="K10" s="45">
        <f t="shared" si="2"/>
        <v>3114.2999999999997</v>
      </c>
      <c r="L10" s="46">
        <f t="shared" si="2"/>
        <v>3135</v>
      </c>
      <c r="M10" s="44">
        <f t="shared" ref="M10:O25" si="3">IF(D10="","",J10*D10)</f>
        <v>1888.3731599999999</v>
      </c>
      <c r="N10" s="45">
        <f t="shared" si="3"/>
        <v>3955.1609999999996</v>
      </c>
      <c r="O10" s="46">
        <f t="shared" si="3"/>
        <v>4702.5</v>
      </c>
      <c r="P10" s="40"/>
      <c r="Q10" s="40"/>
      <c r="R10" s="40"/>
    </row>
    <row r="11" spans="1:18" x14ac:dyDescent="0.4">
      <c r="A11" s="9">
        <v>3</v>
      </c>
      <c r="B11" s="5">
        <v>43096</v>
      </c>
      <c r="C11" s="47">
        <v>1</v>
      </c>
      <c r="D11" s="57">
        <v>0.61799999999999999</v>
      </c>
      <c r="E11" s="58">
        <v>1.27</v>
      </c>
      <c r="F11" s="80">
        <v>1.5</v>
      </c>
      <c r="G11" s="22">
        <f t="shared" si="1"/>
        <v>105665.7567583864</v>
      </c>
      <c r="H11" s="22">
        <f t="shared" si="0"/>
        <v>111871.01363409999</v>
      </c>
      <c r="I11" s="22">
        <f t="shared" si="0"/>
        <v>114116.6125</v>
      </c>
      <c r="J11" s="44">
        <f t="shared" si="2"/>
        <v>3112.2711948000001</v>
      </c>
      <c r="K11" s="45">
        <f t="shared" si="2"/>
        <v>3232.9548299999997</v>
      </c>
      <c r="L11" s="46">
        <f t="shared" si="2"/>
        <v>3276.0749999999998</v>
      </c>
      <c r="M11" s="44">
        <f t="shared" si="3"/>
        <v>1923.3835983864001</v>
      </c>
      <c r="N11" s="45">
        <f t="shared" si="3"/>
        <v>4105.8526340999997</v>
      </c>
      <c r="O11" s="46">
        <f t="shared" si="3"/>
        <v>4914.1124999999993</v>
      </c>
      <c r="P11" s="40"/>
      <c r="Q11" s="40"/>
      <c r="R11" s="40"/>
    </row>
    <row r="12" spans="1:18" x14ac:dyDescent="0.4">
      <c r="A12" s="9">
        <v>4</v>
      </c>
      <c r="B12" s="5">
        <v>43108</v>
      </c>
      <c r="C12" s="47">
        <v>1</v>
      </c>
      <c r="D12" s="57">
        <v>0.61799999999999999</v>
      </c>
      <c r="E12" s="58">
        <v>1.27</v>
      </c>
      <c r="F12" s="59">
        <v>-1</v>
      </c>
      <c r="G12" s="22">
        <f t="shared" si="1"/>
        <v>107624.79988868689</v>
      </c>
      <c r="H12" s="22">
        <f t="shared" si="0"/>
        <v>116133.29925355921</v>
      </c>
      <c r="I12" s="22">
        <f t="shared" si="0"/>
        <v>110693.11412500001</v>
      </c>
      <c r="J12" s="44">
        <f t="shared" si="2"/>
        <v>3169.9727027515919</v>
      </c>
      <c r="K12" s="45">
        <f t="shared" si="2"/>
        <v>3356.1304090229996</v>
      </c>
      <c r="L12" s="46">
        <f t="shared" si="2"/>
        <v>3423.4983750000001</v>
      </c>
      <c r="M12" s="44">
        <f t="shared" si="3"/>
        <v>1959.0431303004839</v>
      </c>
      <c r="N12" s="45">
        <f t="shared" si="3"/>
        <v>4262.2856194592096</v>
      </c>
      <c r="O12" s="46">
        <f t="shared" si="3"/>
        <v>-3423.4983750000001</v>
      </c>
      <c r="P12" s="40"/>
      <c r="Q12" s="40"/>
      <c r="R12" s="40"/>
    </row>
    <row r="13" spans="1:18" x14ac:dyDescent="0.4">
      <c r="A13" s="9">
        <v>5</v>
      </c>
      <c r="B13" s="5">
        <v>43110</v>
      </c>
      <c r="C13" s="47">
        <v>1</v>
      </c>
      <c r="D13" s="57">
        <v>0.61799999999999999</v>
      </c>
      <c r="E13" s="58">
        <v>1.27</v>
      </c>
      <c r="F13" s="80">
        <v>1.5</v>
      </c>
      <c r="G13" s="22">
        <f t="shared" si="1"/>
        <v>109620.16367862314</v>
      </c>
      <c r="H13" s="22">
        <f t="shared" si="0"/>
        <v>120557.97795511982</v>
      </c>
      <c r="I13" s="22">
        <f t="shared" si="0"/>
        <v>115674.30426062501</v>
      </c>
      <c r="J13" s="44">
        <f t="shared" si="2"/>
        <v>3228.7439966606066</v>
      </c>
      <c r="K13" s="45">
        <f t="shared" si="2"/>
        <v>3483.998977606776</v>
      </c>
      <c r="L13" s="46">
        <f t="shared" si="2"/>
        <v>3320.7934237499999</v>
      </c>
      <c r="M13" s="44">
        <f t="shared" si="3"/>
        <v>1995.3637899362548</v>
      </c>
      <c r="N13" s="45">
        <f t="shared" si="3"/>
        <v>4424.6787015606051</v>
      </c>
      <c r="O13" s="46">
        <f t="shared" si="3"/>
        <v>4981.190135625</v>
      </c>
      <c r="P13" s="40"/>
      <c r="Q13" s="40"/>
      <c r="R13" s="40"/>
    </row>
    <row r="14" spans="1:18" x14ac:dyDescent="0.4">
      <c r="A14" s="9">
        <v>6</v>
      </c>
      <c r="B14" s="5">
        <v>43111</v>
      </c>
      <c r="C14" s="47">
        <v>1</v>
      </c>
      <c r="D14" s="57">
        <v>0.61799999999999999</v>
      </c>
      <c r="E14" s="58">
        <v>1.27</v>
      </c>
      <c r="F14" s="59">
        <v>1.5</v>
      </c>
      <c r="G14" s="22">
        <f t="shared" si="1"/>
        <v>111652.52151322481</v>
      </c>
      <c r="H14" s="22">
        <f t="shared" si="0"/>
        <v>125151.23691520988</v>
      </c>
      <c r="I14" s="22">
        <f t="shared" si="0"/>
        <v>120879.64795235313</v>
      </c>
      <c r="J14" s="44">
        <f t="shared" si="2"/>
        <v>3288.6049103586943</v>
      </c>
      <c r="K14" s="45">
        <f t="shared" si="2"/>
        <v>3616.7393386535941</v>
      </c>
      <c r="L14" s="46">
        <f t="shared" si="2"/>
        <v>3470.2291278187499</v>
      </c>
      <c r="M14" s="44">
        <f t="shared" si="3"/>
        <v>2032.3578346016729</v>
      </c>
      <c r="N14" s="45">
        <f t="shared" si="3"/>
        <v>4593.2589600900646</v>
      </c>
      <c r="O14" s="46">
        <f t="shared" si="3"/>
        <v>5205.3436917281251</v>
      </c>
      <c r="P14" s="40"/>
      <c r="Q14" s="40"/>
      <c r="R14" s="40"/>
    </row>
    <row r="15" spans="1:18" x14ac:dyDescent="0.4">
      <c r="A15" s="9">
        <v>7</v>
      </c>
      <c r="B15" s="5">
        <v>43130</v>
      </c>
      <c r="C15" s="47">
        <v>1</v>
      </c>
      <c r="D15" s="57">
        <v>0.61799999999999999</v>
      </c>
      <c r="E15" s="58">
        <v>1.27</v>
      </c>
      <c r="F15" s="59">
        <v>1.5</v>
      </c>
      <c r="G15" s="22">
        <f t="shared" si="1"/>
        <v>113722.55926208</v>
      </c>
      <c r="H15" s="22">
        <f t="shared" si="0"/>
        <v>129919.49904167937</v>
      </c>
      <c r="I15" s="22">
        <f t="shared" si="0"/>
        <v>126319.23211020902</v>
      </c>
      <c r="J15" s="44">
        <f t="shared" si="2"/>
        <v>3349.5756453967442</v>
      </c>
      <c r="K15" s="45">
        <f t="shared" si="2"/>
        <v>3754.5371074562963</v>
      </c>
      <c r="L15" s="46">
        <f t="shared" si="2"/>
        <v>3626.3894385705939</v>
      </c>
      <c r="M15" s="44">
        <f t="shared" si="3"/>
        <v>2070.0377488551881</v>
      </c>
      <c r="N15" s="45">
        <f t="shared" si="3"/>
        <v>4768.2621264694963</v>
      </c>
      <c r="O15" s="46">
        <f t="shared" si="3"/>
        <v>5439.5841578558911</v>
      </c>
      <c r="P15" s="40"/>
      <c r="Q15" s="40"/>
      <c r="R15" s="40"/>
    </row>
    <row r="16" spans="1:18" x14ac:dyDescent="0.4">
      <c r="A16" s="9">
        <v>8</v>
      </c>
      <c r="B16" s="5">
        <v>43136</v>
      </c>
      <c r="C16" s="47">
        <v>2</v>
      </c>
      <c r="D16" s="57">
        <v>0.61799999999999999</v>
      </c>
      <c r="E16" s="58">
        <v>1.27</v>
      </c>
      <c r="F16" s="59">
        <v>1.5</v>
      </c>
      <c r="G16" s="22">
        <f t="shared" si="1"/>
        <v>115830.97551079896</v>
      </c>
      <c r="H16" s="22">
        <f t="shared" si="0"/>
        <v>134869.43195516735</v>
      </c>
      <c r="I16" s="22">
        <f t="shared" si="0"/>
        <v>132003.59755516844</v>
      </c>
      <c r="J16" s="44">
        <f t="shared" si="2"/>
        <v>3411.6767778623998</v>
      </c>
      <c r="K16" s="45">
        <f t="shared" si="2"/>
        <v>3897.5849712503809</v>
      </c>
      <c r="L16" s="46">
        <f t="shared" si="2"/>
        <v>3789.5769633062705</v>
      </c>
      <c r="M16" s="44">
        <f t="shared" si="3"/>
        <v>2108.4162487189633</v>
      </c>
      <c r="N16" s="45">
        <f t="shared" si="3"/>
        <v>4949.9329134879836</v>
      </c>
      <c r="O16" s="46">
        <f t="shared" si="3"/>
        <v>5684.365444959406</v>
      </c>
      <c r="P16" s="40"/>
      <c r="Q16" s="40"/>
      <c r="R16" s="40"/>
    </row>
    <row r="17" spans="1:18" x14ac:dyDescent="0.4">
      <c r="A17" s="9">
        <v>9</v>
      </c>
      <c r="B17" s="5">
        <v>43158</v>
      </c>
      <c r="C17" s="47">
        <v>2</v>
      </c>
      <c r="D17" s="57">
        <v>0.61799999999999999</v>
      </c>
      <c r="E17" s="58">
        <v>1.27</v>
      </c>
      <c r="F17" s="59">
        <v>-1</v>
      </c>
      <c r="G17" s="22">
        <f t="shared" si="1"/>
        <v>117978.48179676918</v>
      </c>
      <c r="H17" s="22">
        <f t="shared" si="0"/>
        <v>140007.95731265924</v>
      </c>
      <c r="I17" s="22">
        <f t="shared" si="0"/>
        <v>128043.48962851339</v>
      </c>
      <c r="J17" s="44">
        <f t="shared" si="2"/>
        <v>3474.9292653239686</v>
      </c>
      <c r="K17" s="45">
        <f t="shared" si="2"/>
        <v>4046.0829586550203</v>
      </c>
      <c r="L17" s="46">
        <f t="shared" si="2"/>
        <v>3960.1079266550532</v>
      </c>
      <c r="M17" s="44">
        <f t="shared" si="3"/>
        <v>2147.5062859702125</v>
      </c>
      <c r="N17" s="45">
        <f t="shared" si="3"/>
        <v>5138.5253574918761</v>
      </c>
      <c r="O17" s="46">
        <f t="shared" si="3"/>
        <v>-3960.1079266550532</v>
      </c>
      <c r="P17" s="40"/>
      <c r="Q17" s="40"/>
      <c r="R17" s="40"/>
    </row>
    <row r="18" spans="1:18" x14ac:dyDescent="0.4">
      <c r="A18" s="9">
        <v>10</v>
      </c>
      <c r="B18" s="5">
        <v>43168</v>
      </c>
      <c r="C18" s="47">
        <v>1</v>
      </c>
      <c r="D18" s="57">
        <v>0.61799999999999999</v>
      </c>
      <c r="E18" s="58">
        <v>1.27</v>
      </c>
      <c r="F18" s="59">
        <v>1.5</v>
      </c>
      <c r="G18" s="22">
        <f t="shared" si="1"/>
        <v>120165.80284928127</v>
      </c>
      <c r="H18" s="22">
        <f t="shared" si="0"/>
        <v>145342.26048627155</v>
      </c>
      <c r="I18" s="22">
        <f t="shared" si="0"/>
        <v>133805.44666179648</v>
      </c>
      <c r="J18" s="44">
        <f t="shared" si="2"/>
        <v>3539.3544539030754</v>
      </c>
      <c r="K18" s="45">
        <f t="shared" si="2"/>
        <v>4200.2387193797767</v>
      </c>
      <c r="L18" s="46">
        <f t="shared" si="2"/>
        <v>3841.3046888554013</v>
      </c>
      <c r="M18" s="44">
        <f t="shared" si="3"/>
        <v>2187.3210525121008</v>
      </c>
      <c r="N18" s="45">
        <f t="shared" si="3"/>
        <v>5334.3031736123166</v>
      </c>
      <c r="O18" s="46">
        <f t="shared" si="3"/>
        <v>5761.9570332831017</v>
      </c>
      <c r="P18" s="40"/>
      <c r="Q18" s="40"/>
      <c r="R18" s="40"/>
    </row>
    <row r="19" spans="1:18" x14ac:dyDescent="0.4">
      <c r="A19" s="9">
        <v>11</v>
      </c>
      <c r="B19" s="5">
        <v>43174</v>
      </c>
      <c r="C19" s="47">
        <v>2</v>
      </c>
      <c r="D19" s="57">
        <v>0.61799999999999999</v>
      </c>
      <c r="E19" s="58">
        <v>1.27</v>
      </c>
      <c r="F19" s="59">
        <v>1.5</v>
      </c>
      <c r="G19" s="22">
        <f t="shared" si="1"/>
        <v>122393.67683410695</v>
      </c>
      <c r="H19" s="22">
        <f t="shared" si="0"/>
        <v>150879.8006107985</v>
      </c>
      <c r="I19" s="22">
        <f t="shared" si="0"/>
        <v>139826.69176157733</v>
      </c>
      <c r="J19" s="44">
        <f t="shared" si="2"/>
        <v>3604.9740854784382</v>
      </c>
      <c r="K19" s="45">
        <f t="shared" si="2"/>
        <v>4360.2678145881464</v>
      </c>
      <c r="L19" s="46">
        <f t="shared" si="2"/>
        <v>4014.1633998538941</v>
      </c>
      <c r="M19" s="44">
        <f t="shared" si="3"/>
        <v>2227.8739848256746</v>
      </c>
      <c r="N19" s="45">
        <f t="shared" si="3"/>
        <v>5537.5401245269459</v>
      </c>
      <c r="O19" s="46">
        <f t="shared" si="3"/>
        <v>6021.245099780841</v>
      </c>
      <c r="P19" s="40"/>
      <c r="Q19" s="40"/>
      <c r="R19" s="40"/>
    </row>
    <row r="20" spans="1:18" x14ac:dyDescent="0.4">
      <c r="A20" s="9">
        <v>12</v>
      </c>
      <c r="B20" s="5">
        <v>43192</v>
      </c>
      <c r="C20" s="47">
        <v>2</v>
      </c>
      <c r="D20" s="57">
        <v>0.61799999999999999</v>
      </c>
      <c r="E20" s="58">
        <v>1.27</v>
      </c>
      <c r="F20" s="59">
        <v>1.5</v>
      </c>
      <c r="G20" s="22">
        <f t="shared" si="1"/>
        <v>124662.85560261129</v>
      </c>
      <c r="H20" s="22">
        <f t="shared" si="0"/>
        <v>156628.32101406992</v>
      </c>
      <c r="I20" s="22">
        <f t="shared" si="0"/>
        <v>146118.89289084831</v>
      </c>
      <c r="J20" s="44">
        <f t="shared" si="2"/>
        <v>3671.8103050232085</v>
      </c>
      <c r="K20" s="45">
        <f t="shared" si="2"/>
        <v>4526.3940183239547</v>
      </c>
      <c r="L20" s="46">
        <f t="shared" si="2"/>
        <v>4194.8007528473199</v>
      </c>
      <c r="M20" s="44">
        <f t="shared" si="3"/>
        <v>2269.1787685043428</v>
      </c>
      <c r="N20" s="45">
        <f t="shared" si="3"/>
        <v>5748.5204032714228</v>
      </c>
      <c r="O20" s="46">
        <f t="shared" si="3"/>
        <v>6292.2011292709794</v>
      </c>
      <c r="P20" s="40"/>
      <c r="Q20" s="40"/>
      <c r="R20" s="40"/>
    </row>
    <row r="21" spans="1:18" x14ac:dyDescent="0.4">
      <c r="A21" s="9">
        <v>13</v>
      </c>
      <c r="B21" s="5">
        <v>43199</v>
      </c>
      <c r="C21" s="47">
        <v>1</v>
      </c>
      <c r="D21" s="57">
        <v>0.61799999999999999</v>
      </c>
      <c r="E21" s="58">
        <v>1.27</v>
      </c>
      <c r="F21" s="59">
        <v>1.5</v>
      </c>
      <c r="G21" s="22">
        <f t="shared" si="1"/>
        <v>126974.1049454837</v>
      </c>
      <c r="H21" s="22">
        <f t="shared" si="0"/>
        <v>162595.86004470597</v>
      </c>
      <c r="I21" s="22">
        <f t="shared" si="0"/>
        <v>152694.24307093647</v>
      </c>
      <c r="J21" s="44">
        <f t="shared" si="2"/>
        <v>3739.8856680783388</v>
      </c>
      <c r="K21" s="45">
        <f t="shared" si="2"/>
        <v>4698.8496304220971</v>
      </c>
      <c r="L21" s="46">
        <f t="shared" si="2"/>
        <v>4383.5667867254488</v>
      </c>
      <c r="M21" s="44">
        <f t="shared" si="3"/>
        <v>2311.2493428724133</v>
      </c>
      <c r="N21" s="45">
        <f t="shared" si="3"/>
        <v>5967.5390306360632</v>
      </c>
      <c r="O21" s="46">
        <f t="shared" si="3"/>
        <v>6575.3501800881731</v>
      </c>
      <c r="P21" s="40"/>
      <c r="Q21" s="40"/>
      <c r="R21" s="40"/>
    </row>
    <row r="22" spans="1:18" x14ac:dyDescent="0.4">
      <c r="A22" s="9">
        <v>14</v>
      </c>
      <c r="B22" s="5">
        <v>43200</v>
      </c>
      <c r="C22" s="47">
        <v>1</v>
      </c>
      <c r="D22" s="57">
        <v>0.61799999999999999</v>
      </c>
      <c r="E22" s="58">
        <v>1.27</v>
      </c>
      <c r="F22" s="59">
        <v>1.5</v>
      </c>
      <c r="G22" s="22">
        <f t="shared" si="1"/>
        <v>129328.20485117297</v>
      </c>
      <c r="H22" s="22">
        <f t="shared" si="0"/>
        <v>168790.76231240926</v>
      </c>
      <c r="I22" s="22">
        <f t="shared" si="0"/>
        <v>159565.48400912862</v>
      </c>
      <c r="J22" s="44">
        <f t="shared" si="2"/>
        <v>3809.223148364511</v>
      </c>
      <c r="K22" s="45">
        <f t="shared" si="2"/>
        <v>4877.8758013411789</v>
      </c>
      <c r="L22" s="46">
        <f t="shared" si="2"/>
        <v>4580.8272921280941</v>
      </c>
      <c r="M22" s="44">
        <f t="shared" si="3"/>
        <v>2354.0999056892679</v>
      </c>
      <c r="N22" s="45">
        <f t="shared" si="3"/>
        <v>6194.9022677032972</v>
      </c>
      <c r="O22" s="46">
        <f t="shared" si="3"/>
        <v>6871.2409381921407</v>
      </c>
      <c r="P22" s="40"/>
      <c r="Q22" s="40"/>
      <c r="R22" s="40"/>
    </row>
    <row r="23" spans="1:18" x14ac:dyDescent="0.4">
      <c r="A23" s="9">
        <v>15</v>
      </c>
      <c r="B23" s="5">
        <v>43215</v>
      </c>
      <c r="C23" s="47">
        <v>2</v>
      </c>
      <c r="D23" s="57">
        <v>0.61799999999999999</v>
      </c>
      <c r="E23" s="58">
        <v>1.27</v>
      </c>
      <c r="F23" s="80">
        <v>1.5</v>
      </c>
      <c r="G23" s="22">
        <f t="shared" si="1"/>
        <v>131725.94976911371</v>
      </c>
      <c r="H23" s="22">
        <f t="shared" si="0"/>
        <v>175221.69035651206</v>
      </c>
      <c r="I23" s="22">
        <f t="shared" si="0"/>
        <v>166745.93078953942</v>
      </c>
      <c r="J23" s="44">
        <f t="shared" si="2"/>
        <v>3879.846145535189</v>
      </c>
      <c r="K23" s="45">
        <f t="shared" si="2"/>
        <v>5063.7228693722782</v>
      </c>
      <c r="L23" s="46">
        <f t="shared" si="2"/>
        <v>4786.9645202738584</v>
      </c>
      <c r="M23" s="44">
        <f t="shared" si="3"/>
        <v>2397.7449179407467</v>
      </c>
      <c r="N23" s="45">
        <f t="shared" si="3"/>
        <v>6430.9280441027931</v>
      </c>
      <c r="O23" s="46">
        <f t="shared" si="3"/>
        <v>7180.4467804107881</v>
      </c>
      <c r="P23" s="40"/>
      <c r="Q23" s="40"/>
      <c r="R23" s="40"/>
    </row>
    <row r="24" spans="1:18" x14ac:dyDescent="0.4">
      <c r="A24" s="9">
        <v>16</v>
      </c>
      <c r="B24" s="5">
        <v>43243</v>
      </c>
      <c r="C24" s="47">
        <v>2</v>
      </c>
      <c r="D24" s="57">
        <v>0.61799999999999999</v>
      </c>
      <c r="E24" s="58">
        <v>1.27</v>
      </c>
      <c r="F24" s="59">
        <v>1.5</v>
      </c>
      <c r="G24" s="22">
        <f t="shared" si="1"/>
        <v>134168.14887783307</v>
      </c>
      <c r="H24" s="22">
        <f t="shared" si="0"/>
        <v>181897.63675909516</v>
      </c>
      <c r="I24" s="22">
        <f t="shared" si="0"/>
        <v>174249.49767506868</v>
      </c>
      <c r="J24" s="44">
        <f t="shared" si="2"/>
        <v>3951.778493073411</v>
      </c>
      <c r="K24" s="45">
        <f t="shared" si="2"/>
        <v>5256.6507106953613</v>
      </c>
      <c r="L24" s="46">
        <f t="shared" si="2"/>
        <v>5002.3779236861819</v>
      </c>
      <c r="M24" s="44">
        <f t="shared" si="3"/>
        <v>2442.1991087193678</v>
      </c>
      <c r="N24" s="45">
        <f t="shared" si="3"/>
        <v>6675.9464025831094</v>
      </c>
      <c r="O24" s="46">
        <f t="shared" si="3"/>
        <v>7503.5668855292733</v>
      </c>
      <c r="P24" s="40"/>
      <c r="Q24" s="40"/>
      <c r="R24" s="40"/>
    </row>
    <row r="25" spans="1:18" x14ac:dyDescent="0.4">
      <c r="A25" s="9">
        <v>17</v>
      </c>
      <c r="B25" s="5">
        <v>43257</v>
      </c>
      <c r="C25" s="47">
        <v>1</v>
      </c>
      <c r="D25" s="57">
        <v>0.61799999999999999</v>
      </c>
      <c r="E25" s="58">
        <v>1.27</v>
      </c>
      <c r="F25" s="59">
        <v>-1</v>
      </c>
      <c r="G25" s="22">
        <f t="shared" si="1"/>
        <v>136655.62635802809</v>
      </c>
      <c r="H25" s="22">
        <f t="shared" si="1"/>
        <v>188827.93671961667</v>
      </c>
      <c r="I25" s="22">
        <f t="shared" si="1"/>
        <v>169022.0127448166</v>
      </c>
      <c r="J25" s="44">
        <f t="shared" si="2"/>
        <v>4025.0444663349917</v>
      </c>
      <c r="K25" s="45">
        <f t="shared" si="2"/>
        <v>5456.9291027728541</v>
      </c>
      <c r="L25" s="46">
        <f t="shared" si="2"/>
        <v>5227.4849302520597</v>
      </c>
      <c r="M25" s="44">
        <f t="shared" si="3"/>
        <v>2487.4774801950248</v>
      </c>
      <c r="N25" s="45">
        <f t="shared" si="3"/>
        <v>6930.2999605215246</v>
      </c>
      <c r="O25" s="46">
        <f t="shared" si="3"/>
        <v>-5227.4849302520597</v>
      </c>
      <c r="P25" s="40"/>
      <c r="Q25" s="40"/>
      <c r="R25" s="40"/>
    </row>
    <row r="26" spans="1:18" x14ac:dyDescent="0.4">
      <c r="A26" s="9">
        <v>18</v>
      </c>
      <c r="B26" s="5">
        <v>43276</v>
      </c>
      <c r="C26" s="47">
        <v>1</v>
      </c>
      <c r="D26" s="57">
        <v>0.61799999999999999</v>
      </c>
      <c r="E26" s="58">
        <v>1.27</v>
      </c>
      <c r="F26" s="59">
        <v>1.5</v>
      </c>
      <c r="G26" s="22">
        <f t="shared" ref="G26:I41" si="4">IF(D26="","",G25+M26)</f>
        <v>139189.22167070594</v>
      </c>
      <c r="H26" s="22">
        <f t="shared" si="4"/>
        <v>196022.28110863408</v>
      </c>
      <c r="I26" s="22">
        <f t="shared" si="4"/>
        <v>176628.00331833336</v>
      </c>
      <c r="J26" s="44">
        <f t="shared" ref="J26:L58" si="5">IF(G25="","",G25*0.03)</f>
        <v>4099.6687907408423</v>
      </c>
      <c r="K26" s="45">
        <f t="shared" si="5"/>
        <v>5664.8381015884997</v>
      </c>
      <c r="L26" s="46">
        <f t="shared" si="5"/>
        <v>5070.6603823444975</v>
      </c>
      <c r="M26" s="44">
        <f t="shared" ref="M26:O58" si="6">IF(D26="","",J26*D26)</f>
        <v>2533.5953126778404</v>
      </c>
      <c r="N26" s="45">
        <f t="shared" si="6"/>
        <v>7194.3443890173949</v>
      </c>
      <c r="O26" s="46">
        <f t="shared" si="6"/>
        <v>7605.9905735167467</v>
      </c>
      <c r="P26" s="40"/>
      <c r="Q26" s="40"/>
      <c r="R26" s="40"/>
    </row>
    <row r="27" spans="1:18" x14ac:dyDescent="0.4">
      <c r="A27" s="9">
        <v>19</v>
      </c>
      <c r="B27" s="5">
        <v>43278</v>
      </c>
      <c r="C27" s="47">
        <v>2</v>
      </c>
      <c r="D27" s="57">
        <v>0.61799999999999999</v>
      </c>
      <c r="E27" s="58">
        <v>1.27</v>
      </c>
      <c r="F27" s="59">
        <v>1.5</v>
      </c>
      <c r="G27" s="22">
        <f t="shared" si="4"/>
        <v>141769.78984048084</v>
      </c>
      <c r="H27" s="22">
        <f t="shared" si="4"/>
        <v>203490.73001887303</v>
      </c>
      <c r="I27" s="22">
        <f t="shared" si="4"/>
        <v>184576.26346765837</v>
      </c>
      <c r="J27" s="44">
        <f t="shared" si="5"/>
        <v>4175.6766501211778</v>
      </c>
      <c r="K27" s="45">
        <f t="shared" si="5"/>
        <v>5880.6684332590221</v>
      </c>
      <c r="L27" s="46">
        <f t="shared" si="5"/>
        <v>5298.8400995500006</v>
      </c>
      <c r="M27" s="44">
        <f t="shared" si="6"/>
        <v>2580.5681697748878</v>
      </c>
      <c r="N27" s="45">
        <f t="shared" si="6"/>
        <v>7468.448910238958</v>
      </c>
      <c r="O27" s="46">
        <f t="shared" si="6"/>
        <v>7948.2601493250004</v>
      </c>
      <c r="P27" s="40"/>
      <c r="Q27" s="40"/>
      <c r="R27" s="40"/>
    </row>
    <row r="28" spans="1:18" x14ac:dyDescent="0.4">
      <c r="A28" s="9">
        <v>20</v>
      </c>
      <c r="B28" s="5">
        <v>43287</v>
      </c>
      <c r="C28" s="47">
        <v>1</v>
      </c>
      <c r="D28" s="57">
        <v>0.61799999999999999</v>
      </c>
      <c r="E28" s="58">
        <v>1.27</v>
      </c>
      <c r="F28" s="59">
        <v>1.5</v>
      </c>
      <c r="G28" s="22">
        <f t="shared" si="4"/>
        <v>144398.20174412336</v>
      </c>
      <c r="H28" s="22">
        <f t="shared" si="4"/>
        <v>211243.7268325921</v>
      </c>
      <c r="I28" s="22">
        <f t="shared" si="4"/>
        <v>192882.195323703</v>
      </c>
      <c r="J28" s="44">
        <f t="shared" si="5"/>
        <v>4253.0936952144248</v>
      </c>
      <c r="K28" s="45">
        <f t="shared" si="5"/>
        <v>6104.7219005661909</v>
      </c>
      <c r="L28" s="46">
        <f t="shared" si="5"/>
        <v>5537.2879040297512</v>
      </c>
      <c r="M28" s="44">
        <f t="shared" si="6"/>
        <v>2628.4119036425145</v>
      </c>
      <c r="N28" s="45">
        <f t="shared" si="6"/>
        <v>7752.9968137190626</v>
      </c>
      <c r="O28" s="46">
        <f t="shared" si="6"/>
        <v>8305.9318560446263</v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4"/>
        <v/>
      </c>
      <c r="H29" s="22" t="str">
        <f t="shared" si="4"/>
        <v/>
      </c>
      <c r="I29" s="22" t="str">
        <f t="shared" si="4"/>
        <v/>
      </c>
      <c r="J29" s="44">
        <f t="shared" si="5"/>
        <v>4331.9460523237003</v>
      </c>
      <c r="K29" s="45">
        <f t="shared" si="5"/>
        <v>6337.3118049777631</v>
      </c>
      <c r="L29" s="46">
        <f t="shared" si="5"/>
        <v>5786.4658597110893</v>
      </c>
      <c r="M29" s="44" t="str">
        <f t="shared" si="6"/>
        <v/>
      </c>
      <c r="N29" s="45" t="str">
        <f t="shared" si="6"/>
        <v/>
      </c>
      <c r="O29" s="46" t="str">
        <f t="shared" si="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4"/>
        <v/>
      </c>
      <c r="H30" s="22" t="str">
        <f t="shared" si="4"/>
        <v/>
      </c>
      <c r="I30" s="22" t="str">
        <f t="shared" si="4"/>
        <v/>
      </c>
      <c r="J30" s="44" t="str">
        <f t="shared" si="5"/>
        <v/>
      </c>
      <c r="K30" s="45" t="str">
        <f t="shared" si="5"/>
        <v/>
      </c>
      <c r="L30" s="46" t="str">
        <f t="shared" si="5"/>
        <v/>
      </c>
      <c r="M30" s="44" t="str">
        <f t="shared" si="6"/>
        <v/>
      </c>
      <c r="N30" s="45" t="str">
        <f t="shared" si="6"/>
        <v/>
      </c>
      <c r="O30" s="46" t="str">
        <f t="shared" si="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4"/>
        <v/>
      </c>
      <c r="H31" s="22" t="str">
        <f t="shared" si="4"/>
        <v/>
      </c>
      <c r="I31" s="22" t="str">
        <f t="shared" si="4"/>
        <v/>
      </c>
      <c r="J31" s="44" t="str">
        <f t="shared" si="5"/>
        <v/>
      </c>
      <c r="K31" s="45" t="str">
        <f t="shared" si="5"/>
        <v/>
      </c>
      <c r="L31" s="46" t="str">
        <f t="shared" si="5"/>
        <v/>
      </c>
      <c r="M31" s="44" t="str">
        <f t="shared" si="6"/>
        <v/>
      </c>
      <c r="N31" s="45" t="str">
        <f t="shared" si="6"/>
        <v/>
      </c>
      <c r="O31" s="46" t="str">
        <f t="shared" si="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4"/>
        <v/>
      </c>
      <c r="H32" s="22" t="str">
        <f t="shared" si="4"/>
        <v/>
      </c>
      <c r="I32" s="22" t="str">
        <f t="shared" si="4"/>
        <v/>
      </c>
      <c r="J32" s="44" t="str">
        <f t="shared" si="5"/>
        <v/>
      </c>
      <c r="K32" s="45" t="str">
        <f t="shared" si="5"/>
        <v/>
      </c>
      <c r="L32" s="46" t="str">
        <f t="shared" si="5"/>
        <v/>
      </c>
      <c r="M32" s="44" t="str">
        <f t="shared" si="6"/>
        <v/>
      </c>
      <c r="N32" s="45" t="str">
        <f t="shared" si="6"/>
        <v/>
      </c>
      <c r="O32" s="46" t="str">
        <f t="shared" si="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4"/>
        <v/>
      </c>
      <c r="H33" s="22" t="str">
        <f t="shared" si="4"/>
        <v/>
      </c>
      <c r="I33" s="22" t="str">
        <f t="shared" si="4"/>
        <v/>
      </c>
      <c r="J33" s="44" t="str">
        <f t="shared" si="5"/>
        <v/>
      </c>
      <c r="K33" s="45" t="str">
        <f t="shared" si="5"/>
        <v/>
      </c>
      <c r="L33" s="46" t="str">
        <f t="shared" si="5"/>
        <v/>
      </c>
      <c r="M33" s="44" t="str">
        <f t="shared" si="6"/>
        <v/>
      </c>
      <c r="N33" s="45" t="str">
        <f t="shared" si="6"/>
        <v/>
      </c>
      <c r="O33" s="46" t="str">
        <f t="shared" si="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4"/>
        <v/>
      </c>
      <c r="H34" s="22" t="str">
        <f t="shared" si="4"/>
        <v/>
      </c>
      <c r="I34" s="22" t="str">
        <f t="shared" si="4"/>
        <v/>
      </c>
      <c r="J34" s="44" t="str">
        <f t="shared" si="5"/>
        <v/>
      </c>
      <c r="K34" s="45" t="str">
        <f t="shared" si="5"/>
        <v/>
      </c>
      <c r="L34" s="46" t="str">
        <f t="shared" si="5"/>
        <v/>
      </c>
      <c r="M34" s="44" t="str">
        <f t="shared" si="6"/>
        <v/>
      </c>
      <c r="N34" s="45" t="str">
        <f t="shared" si="6"/>
        <v/>
      </c>
      <c r="O34" s="46" t="str">
        <f t="shared" si="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4"/>
        <v/>
      </c>
      <c r="H35" s="22" t="str">
        <f t="shared" si="4"/>
        <v/>
      </c>
      <c r="I35" s="22" t="str">
        <f t="shared" si="4"/>
        <v/>
      </c>
      <c r="J35" s="44" t="str">
        <f t="shared" si="5"/>
        <v/>
      </c>
      <c r="K35" s="45" t="str">
        <f t="shared" si="5"/>
        <v/>
      </c>
      <c r="L35" s="46" t="str">
        <f t="shared" si="5"/>
        <v/>
      </c>
      <c r="M35" s="44" t="str">
        <f t="shared" si="6"/>
        <v/>
      </c>
      <c r="N35" s="45" t="str">
        <f t="shared" si="6"/>
        <v/>
      </c>
      <c r="O35" s="46" t="str">
        <f t="shared" si="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4"/>
        <v/>
      </c>
      <c r="H36" s="22" t="str">
        <f t="shared" si="4"/>
        <v/>
      </c>
      <c r="I36" s="22" t="str">
        <f t="shared" si="4"/>
        <v/>
      </c>
      <c r="J36" s="44" t="str">
        <f t="shared" si="5"/>
        <v/>
      </c>
      <c r="K36" s="45" t="str">
        <f t="shared" si="5"/>
        <v/>
      </c>
      <c r="L36" s="46" t="str">
        <f t="shared" si="5"/>
        <v/>
      </c>
      <c r="M36" s="44" t="str">
        <f t="shared" si="6"/>
        <v/>
      </c>
      <c r="N36" s="45" t="str">
        <f t="shared" si="6"/>
        <v/>
      </c>
      <c r="O36" s="46" t="str">
        <f t="shared" si="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4"/>
        <v/>
      </c>
      <c r="H37" s="22" t="str">
        <f t="shared" si="4"/>
        <v/>
      </c>
      <c r="I37" s="22" t="str">
        <f t="shared" si="4"/>
        <v/>
      </c>
      <c r="J37" s="44" t="str">
        <f t="shared" si="5"/>
        <v/>
      </c>
      <c r="K37" s="45" t="str">
        <f t="shared" si="5"/>
        <v/>
      </c>
      <c r="L37" s="46" t="str">
        <f t="shared" si="5"/>
        <v/>
      </c>
      <c r="M37" s="44" t="str">
        <f t="shared" si="6"/>
        <v/>
      </c>
      <c r="N37" s="45" t="str">
        <f t="shared" si="6"/>
        <v/>
      </c>
      <c r="O37" s="46" t="str">
        <f t="shared" si="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4"/>
        <v/>
      </c>
      <c r="H38" s="22" t="str">
        <f t="shared" si="4"/>
        <v/>
      </c>
      <c r="I38" s="22" t="str">
        <f t="shared" si="4"/>
        <v/>
      </c>
      <c r="J38" s="44" t="str">
        <f t="shared" si="5"/>
        <v/>
      </c>
      <c r="K38" s="45" t="str">
        <f t="shared" si="5"/>
        <v/>
      </c>
      <c r="L38" s="46" t="str">
        <f t="shared" si="5"/>
        <v/>
      </c>
      <c r="M38" s="44" t="str">
        <f t="shared" si="6"/>
        <v/>
      </c>
      <c r="N38" s="45" t="str">
        <f t="shared" si="6"/>
        <v/>
      </c>
      <c r="O38" s="46" t="str">
        <f t="shared" si="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4"/>
        <v/>
      </c>
      <c r="H39" s="22" t="str">
        <f t="shared" si="4"/>
        <v/>
      </c>
      <c r="I39" s="22" t="str">
        <f t="shared" si="4"/>
        <v/>
      </c>
      <c r="J39" s="44" t="str">
        <f t="shared" si="5"/>
        <v/>
      </c>
      <c r="K39" s="45" t="str">
        <f t="shared" si="5"/>
        <v/>
      </c>
      <c r="L39" s="46" t="str">
        <f t="shared" si="5"/>
        <v/>
      </c>
      <c r="M39" s="44" t="str">
        <f t="shared" si="6"/>
        <v/>
      </c>
      <c r="N39" s="45" t="str">
        <f t="shared" si="6"/>
        <v/>
      </c>
      <c r="O39" s="46" t="str">
        <f t="shared" si="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4"/>
        <v/>
      </c>
      <c r="H40" s="22" t="str">
        <f t="shared" si="4"/>
        <v/>
      </c>
      <c r="I40" s="22" t="str">
        <f t="shared" si="4"/>
        <v/>
      </c>
      <c r="J40" s="44" t="str">
        <f t="shared" si="5"/>
        <v/>
      </c>
      <c r="K40" s="45" t="str">
        <f t="shared" si="5"/>
        <v/>
      </c>
      <c r="L40" s="46" t="str">
        <f t="shared" si="5"/>
        <v/>
      </c>
      <c r="M40" s="44" t="str">
        <f t="shared" si="6"/>
        <v/>
      </c>
      <c r="N40" s="45" t="str">
        <f t="shared" si="6"/>
        <v/>
      </c>
      <c r="O40" s="46" t="str">
        <f t="shared" si="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4"/>
        <v/>
      </c>
      <c r="H41" s="22" t="str">
        <f t="shared" si="4"/>
        <v/>
      </c>
      <c r="I41" s="22" t="str">
        <f t="shared" si="4"/>
        <v/>
      </c>
      <c r="J41" s="44" t="str">
        <f t="shared" si="5"/>
        <v/>
      </c>
      <c r="K41" s="45" t="str">
        <f t="shared" si="5"/>
        <v/>
      </c>
      <c r="L41" s="46" t="str">
        <f t="shared" si="5"/>
        <v/>
      </c>
      <c r="M41" s="44" t="str">
        <f t="shared" si="6"/>
        <v/>
      </c>
      <c r="N41" s="45" t="str">
        <f t="shared" si="6"/>
        <v/>
      </c>
      <c r="O41" s="46" t="str">
        <f t="shared" si="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ref="G42:I57" si="7">IF(D42="","",G41+M42)</f>
        <v/>
      </c>
      <c r="H42" s="22" t="str">
        <f t="shared" si="7"/>
        <v/>
      </c>
      <c r="I42" s="22" t="str">
        <f t="shared" si="7"/>
        <v/>
      </c>
      <c r="J42" s="44" t="str">
        <f t="shared" si="5"/>
        <v/>
      </c>
      <c r="K42" s="45" t="str">
        <f t="shared" si="5"/>
        <v/>
      </c>
      <c r="L42" s="46" t="str">
        <f t="shared" si="5"/>
        <v/>
      </c>
      <c r="M42" s="44" t="str">
        <f>IF(D42="","",J42*D42)</f>
        <v/>
      </c>
      <c r="N42" s="45" t="str">
        <f t="shared" si="6"/>
        <v/>
      </c>
      <c r="O42" s="46" t="str">
        <f t="shared" si="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si="7"/>
        <v/>
      </c>
      <c r="I43" s="22" t="str">
        <f t="shared" si="7"/>
        <v/>
      </c>
      <c r="J43" s="44" t="str">
        <f t="shared" si="5"/>
        <v/>
      </c>
      <c r="K43" s="45" t="str">
        <f t="shared" si="5"/>
        <v/>
      </c>
      <c r="L43" s="46" t="str">
        <f t="shared" si="5"/>
        <v/>
      </c>
      <c r="M43" s="44" t="str">
        <f t="shared" si="6"/>
        <v/>
      </c>
      <c r="N43" s="45" t="str">
        <f t="shared" si="6"/>
        <v/>
      </c>
      <c r="O43" s="46" t="str">
        <f t="shared" si="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I58" si="8">IF(D44="","",G43+M44)</f>
        <v/>
      </c>
      <c r="H44" s="22" t="str">
        <f t="shared" si="7"/>
        <v/>
      </c>
      <c r="I44" s="22" t="str">
        <f t="shared" si="7"/>
        <v/>
      </c>
      <c r="J44" s="44" t="str">
        <f>IF(G43="","",G43*0.03)</f>
        <v/>
      </c>
      <c r="K44" s="45" t="str">
        <f t="shared" si="5"/>
        <v/>
      </c>
      <c r="L44" s="46" t="str">
        <f t="shared" si="5"/>
        <v/>
      </c>
      <c r="M44" s="44" t="str">
        <f>IF(D44="","",J44*D44)</f>
        <v/>
      </c>
      <c r="N44" s="45" t="str">
        <f t="shared" si="6"/>
        <v/>
      </c>
      <c r="O44" s="46" t="str">
        <f t="shared" si="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8"/>
        <v/>
      </c>
      <c r="H45" s="22" t="str">
        <f t="shared" si="7"/>
        <v/>
      </c>
      <c r="I45" s="22" t="str">
        <f t="shared" si="7"/>
        <v/>
      </c>
      <c r="J45" s="44" t="str">
        <f t="shared" si="5"/>
        <v/>
      </c>
      <c r="K45" s="45" t="str">
        <f t="shared" si="5"/>
        <v/>
      </c>
      <c r="L45" s="46" t="str">
        <f t="shared" si="5"/>
        <v/>
      </c>
      <c r="M45" s="44" t="str">
        <f t="shared" si="6"/>
        <v/>
      </c>
      <c r="N45" s="45" t="str">
        <f t="shared" si="6"/>
        <v/>
      </c>
      <c r="O45" s="46" t="str">
        <f t="shared" si="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8"/>
        <v/>
      </c>
      <c r="H46" s="22" t="str">
        <f t="shared" si="7"/>
        <v/>
      </c>
      <c r="I46" s="22" t="str">
        <f t="shared" si="7"/>
        <v/>
      </c>
      <c r="J46" s="44" t="str">
        <f t="shared" si="5"/>
        <v/>
      </c>
      <c r="K46" s="45" t="str">
        <f t="shared" si="5"/>
        <v/>
      </c>
      <c r="L46" s="46" t="str">
        <f t="shared" si="5"/>
        <v/>
      </c>
      <c r="M46" s="44" t="str">
        <f t="shared" si="6"/>
        <v/>
      </c>
      <c r="N46" s="45" t="str">
        <f t="shared" si="6"/>
        <v/>
      </c>
      <c r="O46" s="46" t="str">
        <f t="shared" si="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8"/>
        <v/>
      </c>
      <c r="H47" s="22" t="str">
        <f t="shared" si="7"/>
        <v/>
      </c>
      <c r="I47" s="22" t="str">
        <f t="shared" si="7"/>
        <v/>
      </c>
      <c r="J47" s="44" t="str">
        <f t="shared" si="5"/>
        <v/>
      </c>
      <c r="K47" s="45" t="str">
        <f t="shared" si="5"/>
        <v/>
      </c>
      <c r="L47" s="46" t="str">
        <f t="shared" si="5"/>
        <v/>
      </c>
      <c r="M47" s="44" t="str">
        <f t="shared" si="6"/>
        <v/>
      </c>
      <c r="N47" s="45" t="str">
        <f t="shared" si="6"/>
        <v/>
      </c>
      <c r="O47" s="46" t="str">
        <f t="shared" si="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8"/>
        <v/>
      </c>
      <c r="H48" s="22" t="str">
        <f t="shared" si="7"/>
        <v/>
      </c>
      <c r="I48" s="22" t="str">
        <f t="shared" si="7"/>
        <v/>
      </c>
      <c r="J48" s="44" t="str">
        <f t="shared" si="5"/>
        <v/>
      </c>
      <c r="K48" s="45" t="str">
        <f t="shared" si="5"/>
        <v/>
      </c>
      <c r="L48" s="46" t="str">
        <f t="shared" si="5"/>
        <v/>
      </c>
      <c r="M48" s="44" t="str">
        <f t="shared" si="6"/>
        <v/>
      </c>
      <c r="N48" s="45" t="str">
        <f t="shared" si="6"/>
        <v/>
      </c>
      <c r="O48" s="46" t="str">
        <f t="shared" si="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8"/>
        <v/>
      </c>
      <c r="H49" s="22" t="str">
        <f t="shared" si="7"/>
        <v/>
      </c>
      <c r="I49" s="22" t="str">
        <f t="shared" si="7"/>
        <v/>
      </c>
      <c r="J49" s="44" t="str">
        <f t="shared" si="5"/>
        <v/>
      </c>
      <c r="K49" s="45" t="str">
        <f t="shared" si="5"/>
        <v/>
      </c>
      <c r="L49" s="46" t="str">
        <f t="shared" si="5"/>
        <v/>
      </c>
      <c r="M49" s="44" t="str">
        <f t="shared" si="6"/>
        <v/>
      </c>
      <c r="N49" s="45" t="str">
        <f t="shared" si="6"/>
        <v/>
      </c>
      <c r="O49" s="46" t="str">
        <f t="shared" si="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8"/>
        <v/>
      </c>
      <c r="H50" s="22" t="str">
        <f t="shared" si="7"/>
        <v/>
      </c>
      <c r="I50" s="22" t="str">
        <f t="shared" si="7"/>
        <v/>
      </c>
      <c r="J50" s="44" t="str">
        <f t="shared" si="5"/>
        <v/>
      </c>
      <c r="K50" s="45" t="str">
        <f t="shared" si="5"/>
        <v/>
      </c>
      <c r="L50" s="46" t="str">
        <f t="shared" si="5"/>
        <v/>
      </c>
      <c r="M50" s="44" t="str">
        <f t="shared" si="6"/>
        <v/>
      </c>
      <c r="N50" s="45" t="str">
        <f t="shared" si="6"/>
        <v/>
      </c>
      <c r="O50" s="46" t="str">
        <f t="shared" si="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8"/>
        <v/>
      </c>
      <c r="H51" s="22" t="str">
        <f t="shared" si="7"/>
        <v/>
      </c>
      <c r="I51" s="22" t="str">
        <f t="shared" si="7"/>
        <v/>
      </c>
      <c r="J51" s="44" t="str">
        <f t="shared" si="5"/>
        <v/>
      </c>
      <c r="K51" s="45" t="str">
        <f t="shared" si="5"/>
        <v/>
      </c>
      <c r="L51" s="46" t="str">
        <f t="shared" si="5"/>
        <v/>
      </c>
      <c r="M51" s="44" t="str">
        <f t="shared" si="6"/>
        <v/>
      </c>
      <c r="N51" s="45" t="str">
        <f t="shared" si="6"/>
        <v/>
      </c>
      <c r="O51" s="46" t="str">
        <f t="shared" si="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8"/>
        <v/>
      </c>
      <c r="H52" s="22" t="str">
        <f t="shared" si="7"/>
        <v/>
      </c>
      <c r="I52" s="22" t="str">
        <f t="shared" si="7"/>
        <v/>
      </c>
      <c r="J52" s="44" t="str">
        <f t="shared" si="5"/>
        <v/>
      </c>
      <c r="K52" s="45" t="str">
        <f t="shared" si="5"/>
        <v/>
      </c>
      <c r="L52" s="46" t="str">
        <f t="shared" si="5"/>
        <v/>
      </c>
      <c r="M52" s="44" t="str">
        <f t="shared" si="6"/>
        <v/>
      </c>
      <c r="N52" s="45" t="str">
        <f t="shared" si="6"/>
        <v/>
      </c>
      <c r="O52" s="46" t="str">
        <f t="shared" si="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8"/>
        <v/>
      </c>
      <c r="H53" s="22" t="str">
        <f t="shared" si="7"/>
        <v/>
      </c>
      <c r="I53" s="22" t="str">
        <f t="shared" si="7"/>
        <v/>
      </c>
      <c r="J53" s="44" t="str">
        <f t="shared" si="5"/>
        <v/>
      </c>
      <c r="K53" s="45" t="str">
        <f t="shared" si="5"/>
        <v/>
      </c>
      <c r="L53" s="46" t="str">
        <f t="shared" si="5"/>
        <v/>
      </c>
      <c r="M53" s="44" t="str">
        <f t="shared" si="6"/>
        <v/>
      </c>
      <c r="N53" s="45" t="str">
        <f t="shared" si="6"/>
        <v/>
      </c>
      <c r="O53" s="46" t="str">
        <f t="shared" si="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8"/>
        <v/>
      </c>
      <c r="H54" s="22" t="str">
        <f t="shared" si="7"/>
        <v/>
      </c>
      <c r="I54" s="22" t="str">
        <f t="shared" si="7"/>
        <v/>
      </c>
      <c r="J54" s="44" t="str">
        <f t="shared" si="5"/>
        <v/>
      </c>
      <c r="K54" s="45" t="str">
        <f t="shared" si="5"/>
        <v/>
      </c>
      <c r="L54" s="46" t="str">
        <f t="shared" si="5"/>
        <v/>
      </c>
      <c r="M54" s="44" t="str">
        <f t="shared" si="6"/>
        <v/>
      </c>
      <c r="N54" s="45" t="str">
        <f t="shared" si="6"/>
        <v/>
      </c>
      <c r="O54" s="46" t="str">
        <f t="shared" si="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8"/>
        <v/>
      </c>
      <c r="H55" s="22" t="str">
        <f t="shared" si="7"/>
        <v/>
      </c>
      <c r="I55" s="22" t="str">
        <f t="shared" si="7"/>
        <v/>
      </c>
      <c r="J55" s="44" t="str">
        <f t="shared" si="5"/>
        <v/>
      </c>
      <c r="K55" s="45" t="str">
        <f t="shared" si="5"/>
        <v/>
      </c>
      <c r="L55" s="46" t="str">
        <f t="shared" si="5"/>
        <v/>
      </c>
      <c r="M55" s="44" t="str">
        <f t="shared" si="6"/>
        <v/>
      </c>
      <c r="N55" s="45" t="str">
        <f t="shared" si="6"/>
        <v/>
      </c>
      <c r="O55" s="46" t="str">
        <f t="shared" si="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8"/>
        <v/>
      </c>
      <c r="H56" s="22" t="str">
        <f t="shared" si="7"/>
        <v/>
      </c>
      <c r="I56" s="22" t="str">
        <f t="shared" si="7"/>
        <v/>
      </c>
      <c r="J56" s="44" t="str">
        <f t="shared" si="5"/>
        <v/>
      </c>
      <c r="K56" s="45" t="str">
        <f t="shared" si="5"/>
        <v/>
      </c>
      <c r="L56" s="46" t="str">
        <f t="shared" si="5"/>
        <v/>
      </c>
      <c r="M56" s="44" t="str">
        <f t="shared" si="6"/>
        <v/>
      </c>
      <c r="N56" s="45" t="str">
        <f t="shared" si="6"/>
        <v/>
      </c>
      <c r="O56" s="46" t="str">
        <f t="shared" si="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8"/>
        <v/>
      </c>
      <c r="H57" s="22" t="str">
        <f t="shared" si="7"/>
        <v/>
      </c>
      <c r="I57" s="22" t="str">
        <f t="shared" si="7"/>
        <v/>
      </c>
      <c r="J57" s="44" t="str">
        <f t="shared" si="5"/>
        <v/>
      </c>
      <c r="K57" s="45" t="str">
        <f t="shared" si="5"/>
        <v/>
      </c>
      <c r="L57" s="46" t="str">
        <f t="shared" si="5"/>
        <v/>
      </c>
      <c r="M57" s="44" t="str">
        <f t="shared" si="6"/>
        <v/>
      </c>
      <c r="N57" s="45" t="str">
        <f t="shared" si="6"/>
        <v/>
      </c>
      <c r="O57" s="46" t="str">
        <f t="shared" si="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8"/>
        <v/>
      </c>
      <c r="H58" s="22" t="str">
        <f t="shared" si="8"/>
        <v/>
      </c>
      <c r="I58" s="22" t="str">
        <f t="shared" si="8"/>
        <v/>
      </c>
      <c r="J58" s="44" t="str">
        <f t="shared" si="5"/>
        <v/>
      </c>
      <c r="K58" s="45" t="str">
        <f t="shared" si="5"/>
        <v/>
      </c>
      <c r="L58" s="46" t="str">
        <f t="shared" si="5"/>
        <v/>
      </c>
      <c r="M58" s="44" t="str">
        <f t="shared" si="6"/>
        <v/>
      </c>
      <c r="N58" s="45" t="str">
        <f t="shared" si="6"/>
        <v/>
      </c>
      <c r="O58" s="46" t="str">
        <f t="shared" si="6"/>
        <v/>
      </c>
    </row>
    <row r="59" spans="1:15" ht="19.5" thickBot="1" x14ac:dyDescent="0.45">
      <c r="A59" s="9"/>
      <c r="B59" s="84" t="s">
        <v>5</v>
      </c>
      <c r="C59" s="85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144398.20174412336</v>
      </c>
      <c r="H59" s="71">
        <f>N59+H8</f>
        <v>211243.72683259213</v>
      </c>
      <c r="I59" s="72">
        <f>O59+I8</f>
        <v>192882.19532370297</v>
      </c>
      <c r="J59" s="67" t="s">
        <v>23</v>
      </c>
      <c r="K59" s="68">
        <f>B28-B9</f>
        <v>226</v>
      </c>
      <c r="L59" s="69" t="s">
        <v>24</v>
      </c>
      <c r="M59" s="81">
        <f>SUM(M9:M58)</f>
        <v>44398.201744123347</v>
      </c>
      <c r="N59" s="82">
        <f>SUM(N9:N58)</f>
        <v>111243.72683259213</v>
      </c>
      <c r="O59" s="83">
        <f>SUM(O9:O58)</f>
        <v>92882.195323702967</v>
      </c>
    </row>
    <row r="60" spans="1:15" ht="19.5" thickBot="1" x14ac:dyDescent="0.45">
      <c r="A60" s="9"/>
      <c r="B60" s="92" t="s">
        <v>6</v>
      </c>
      <c r="C60" s="93"/>
      <c r="D60" s="7">
        <f>COUNTIF(D9:D58,-1)</f>
        <v>0</v>
      </c>
      <c r="E60" s="7">
        <f>COUNTIF(E9:E58,-1)</f>
        <v>0</v>
      </c>
      <c r="F60" s="8">
        <f>COUNTIF(F9:F58,-1)</f>
        <v>3</v>
      </c>
      <c r="G60" s="86" t="s">
        <v>22</v>
      </c>
      <c r="H60" s="87"/>
      <c r="I60" s="88"/>
      <c r="J60" s="86" t="s">
        <v>25</v>
      </c>
      <c r="K60" s="87"/>
      <c r="L60" s="88"/>
      <c r="M60" s="9"/>
      <c r="N60" s="3"/>
      <c r="O60" s="4"/>
    </row>
    <row r="61" spans="1:15" ht="19.5" thickBot="1" x14ac:dyDescent="0.45">
      <c r="A61" s="9"/>
      <c r="B61" s="92" t="s">
        <v>26</v>
      </c>
      <c r="C61" s="93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1.4439820174412337</v>
      </c>
      <c r="H61" s="77">
        <f t="shared" ref="H61" si="9">H59/H8</f>
        <v>2.1124372683259214</v>
      </c>
      <c r="I61" s="78">
        <f>I59/I8</f>
        <v>1.9288219532370297</v>
      </c>
      <c r="J61" s="65">
        <f>(G61-100%)*30/K59</f>
        <v>5.8935666032022167E-2</v>
      </c>
      <c r="K61" s="65">
        <f>(H61-100%)*30/K59</f>
        <v>0.14766866393706923</v>
      </c>
      <c r="L61" s="66">
        <f>(I61-100%)*30/K59</f>
        <v>0.12329494954473845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9" t="e">
        <f t="shared" ref="D62:E62" si="10">D59/(D59+D60+D61)</f>
        <v>#DIV/0!</v>
      </c>
      <c r="E62" s="74" t="e">
        <f t="shared" si="10"/>
        <v>#DIV/0!</v>
      </c>
      <c r="F62" s="75">
        <f>F59/(F59+F60+F61)</f>
        <v>0</v>
      </c>
    </row>
    <row r="64" spans="1:15" x14ac:dyDescent="0.4">
      <c r="D64" s="73"/>
      <c r="E64" s="73"/>
      <c r="F64" s="73"/>
    </row>
  </sheetData>
  <mergeCells count="11">
    <mergeCell ref="B60:C60"/>
    <mergeCell ref="G60:I60"/>
    <mergeCell ref="J60:L60"/>
    <mergeCell ref="B61:C61"/>
    <mergeCell ref="B62:C62"/>
    <mergeCell ref="B59:C59"/>
    <mergeCell ref="G6:I6"/>
    <mergeCell ref="J6:L6"/>
    <mergeCell ref="M6:O6"/>
    <mergeCell ref="J8:L8"/>
    <mergeCell ref="M8:O8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2:S475"/>
  <sheetViews>
    <sheetView zoomScale="80" zoomScaleNormal="80" workbookViewId="0">
      <selection activeCell="S159" sqref="S159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2" spans="19:19" x14ac:dyDescent="0.4">
      <c r="S2" s="52" t="s">
        <v>65</v>
      </c>
    </row>
    <row r="3" spans="19:19" x14ac:dyDescent="0.4">
      <c r="S3" s="52" t="s">
        <v>66</v>
      </c>
    </row>
    <row r="6" spans="19:19" x14ac:dyDescent="0.4">
      <c r="S6" s="52" t="s">
        <v>52</v>
      </c>
    </row>
    <row r="30" spans="19:19" x14ac:dyDescent="0.4">
      <c r="S30" s="52" t="s">
        <v>53</v>
      </c>
    </row>
    <row r="55" spans="19:19" x14ac:dyDescent="0.4">
      <c r="S55" s="52" t="s">
        <v>54</v>
      </c>
    </row>
    <row r="56" spans="19:19" x14ac:dyDescent="0.4">
      <c r="S56" s="52" t="s">
        <v>56</v>
      </c>
    </row>
    <row r="57" spans="19:19" x14ac:dyDescent="0.4">
      <c r="S57" s="52" t="s">
        <v>57</v>
      </c>
    </row>
    <row r="82" spans="19:19" x14ac:dyDescent="0.4">
      <c r="S82" s="52" t="s">
        <v>55</v>
      </c>
    </row>
    <row r="134" spans="19:19" x14ac:dyDescent="0.4">
      <c r="S134" s="52" t="s">
        <v>58</v>
      </c>
    </row>
    <row r="135" spans="19:19" x14ac:dyDescent="0.4">
      <c r="S135" s="52" t="s">
        <v>59</v>
      </c>
    </row>
    <row r="136" spans="19:19" x14ac:dyDescent="0.4">
      <c r="S136" s="52" t="s">
        <v>60</v>
      </c>
    </row>
    <row r="137" spans="19:19" x14ac:dyDescent="0.4">
      <c r="S137" s="52" t="s">
        <v>61</v>
      </c>
    </row>
    <row r="265" spans="19:19" x14ac:dyDescent="0.4">
      <c r="S265" s="52" t="s">
        <v>62</v>
      </c>
    </row>
    <row r="266" spans="19:19" x14ac:dyDescent="0.4">
      <c r="S266" s="52" t="s">
        <v>60</v>
      </c>
    </row>
    <row r="267" spans="19:19" x14ac:dyDescent="0.4">
      <c r="S267" s="52" t="s">
        <v>61</v>
      </c>
    </row>
    <row r="448" spans="19:19" x14ac:dyDescent="0.4">
      <c r="S448" s="52" t="s">
        <v>63</v>
      </c>
    </row>
    <row r="449" spans="19:19" x14ac:dyDescent="0.4">
      <c r="S449" s="52" t="s">
        <v>61</v>
      </c>
    </row>
    <row r="475" spans="19:19" x14ac:dyDescent="0.4">
      <c r="S475" s="52" t="s">
        <v>64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opLeftCell="A16"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18</v>
      </c>
    </row>
    <row r="2" spans="1:10" x14ac:dyDescent="0.4">
      <c r="A2" s="94" t="s">
        <v>67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19</v>
      </c>
    </row>
    <row r="12" spans="1:10" x14ac:dyDescent="0.4">
      <c r="A12" s="96" t="s">
        <v>68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20</v>
      </c>
    </row>
    <row r="22" spans="1:10" x14ac:dyDescent="0.4">
      <c r="A22" s="96" t="s">
        <v>69</v>
      </c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8"/>
  <sheetViews>
    <sheetView tabSelected="1" topLeftCell="A22" zoomScale="80" zoomScaleNormal="80" workbookViewId="0">
      <selection activeCell="L32" sqref="L32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27</v>
      </c>
      <c r="B3" s="35" t="s">
        <v>28</v>
      </c>
      <c r="C3" s="35" t="s">
        <v>29</v>
      </c>
      <c r="D3" s="36" t="s">
        <v>30</v>
      </c>
      <c r="E3" s="35" t="s">
        <v>31</v>
      </c>
      <c r="F3" s="36" t="s">
        <v>30</v>
      </c>
      <c r="G3" s="35" t="s">
        <v>32</v>
      </c>
      <c r="H3" s="36" t="s">
        <v>30</v>
      </c>
    </row>
    <row r="4" spans="1:8" x14ac:dyDescent="0.4">
      <c r="A4" s="37" t="s">
        <v>33</v>
      </c>
      <c r="B4" s="37" t="s">
        <v>34</v>
      </c>
      <c r="C4" s="37"/>
      <c r="D4" s="38"/>
      <c r="E4" s="37" t="s">
        <v>35</v>
      </c>
      <c r="F4" s="38">
        <v>44403</v>
      </c>
      <c r="G4" s="37"/>
      <c r="H4" s="38"/>
    </row>
    <row r="5" spans="1:8" x14ac:dyDescent="0.4">
      <c r="A5" s="37" t="s">
        <v>33</v>
      </c>
      <c r="B5" s="37" t="s">
        <v>36</v>
      </c>
      <c r="C5" s="37"/>
      <c r="D5" s="38"/>
      <c r="E5" s="37" t="s">
        <v>35</v>
      </c>
      <c r="F5" s="38">
        <v>44404</v>
      </c>
      <c r="G5" s="37"/>
      <c r="H5" s="39"/>
    </row>
    <row r="6" spans="1:8" x14ac:dyDescent="0.4">
      <c r="A6" s="37" t="s">
        <v>33</v>
      </c>
      <c r="B6" s="37" t="s">
        <v>37</v>
      </c>
      <c r="C6" s="37"/>
      <c r="D6" s="39"/>
      <c r="E6" s="37" t="s">
        <v>35</v>
      </c>
      <c r="F6" s="38">
        <v>44405</v>
      </c>
      <c r="G6" s="37"/>
      <c r="H6" s="39"/>
    </row>
    <row r="7" spans="1:8" x14ac:dyDescent="0.4">
      <c r="A7" s="37" t="s">
        <v>33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33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33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33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33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  <row r="13" spans="1:8" x14ac:dyDescent="0.4">
      <c r="A13" s="35" t="s">
        <v>27</v>
      </c>
      <c r="B13" s="35" t="s">
        <v>28</v>
      </c>
      <c r="C13" s="35" t="s">
        <v>29</v>
      </c>
      <c r="D13" s="36" t="s">
        <v>30</v>
      </c>
      <c r="E13" s="35" t="s">
        <v>31</v>
      </c>
      <c r="F13" s="36" t="s">
        <v>30</v>
      </c>
      <c r="G13" s="35" t="s">
        <v>32</v>
      </c>
      <c r="H13" s="36" t="s">
        <v>30</v>
      </c>
    </row>
    <row r="14" spans="1:8" x14ac:dyDescent="0.4">
      <c r="A14" s="37" t="s">
        <v>38</v>
      </c>
      <c r="B14" s="37" t="s">
        <v>39</v>
      </c>
      <c r="C14" s="37" t="s">
        <v>35</v>
      </c>
      <c r="D14" s="38">
        <v>44408</v>
      </c>
      <c r="E14" s="37" t="s">
        <v>35</v>
      </c>
      <c r="F14" s="38">
        <v>44406</v>
      </c>
      <c r="G14" s="37" t="s">
        <v>35</v>
      </c>
      <c r="H14" s="38">
        <v>44409</v>
      </c>
    </row>
    <row r="15" spans="1:8" x14ac:dyDescent="0.4">
      <c r="A15" s="37" t="s">
        <v>38</v>
      </c>
      <c r="B15" s="37" t="s">
        <v>40</v>
      </c>
      <c r="C15" s="37"/>
      <c r="D15" s="38"/>
      <c r="E15" s="37" t="s">
        <v>35</v>
      </c>
      <c r="F15" s="38">
        <v>44407</v>
      </c>
      <c r="G15" s="37"/>
      <c r="H15" s="39"/>
    </row>
    <row r="16" spans="1:8" x14ac:dyDescent="0.4">
      <c r="A16" s="37" t="s">
        <v>38</v>
      </c>
      <c r="B16" s="37" t="s">
        <v>39</v>
      </c>
      <c r="C16" s="37"/>
      <c r="D16" s="39"/>
      <c r="E16" s="37" t="s">
        <v>41</v>
      </c>
      <c r="F16" s="38">
        <v>44408</v>
      </c>
      <c r="G16" s="37"/>
      <c r="H16" s="39"/>
    </row>
    <row r="17" spans="1:8" x14ac:dyDescent="0.4">
      <c r="A17" s="37" t="s">
        <v>38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38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38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38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38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27</v>
      </c>
      <c r="B23" s="35" t="s">
        <v>28</v>
      </c>
      <c r="C23" s="35" t="s">
        <v>29</v>
      </c>
      <c r="D23" s="36" t="s">
        <v>30</v>
      </c>
      <c r="E23" s="35" t="s">
        <v>31</v>
      </c>
      <c r="F23" s="36" t="s">
        <v>30</v>
      </c>
      <c r="G23" s="35" t="s">
        <v>32</v>
      </c>
      <c r="H23" s="36" t="s">
        <v>30</v>
      </c>
    </row>
    <row r="24" spans="1:8" x14ac:dyDescent="0.4">
      <c r="A24" s="37" t="s">
        <v>42</v>
      </c>
      <c r="B24" s="37" t="s">
        <v>34</v>
      </c>
      <c r="C24" s="37"/>
      <c r="D24" s="38"/>
      <c r="E24" s="37" t="s">
        <v>35</v>
      </c>
      <c r="F24" s="38">
        <v>44410</v>
      </c>
      <c r="G24" s="37" t="s">
        <v>44</v>
      </c>
      <c r="H24" s="38">
        <v>44414</v>
      </c>
    </row>
    <row r="25" spans="1:8" x14ac:dyDescent="0.4">
      <c r="A25" s="37" t="s">
        <v>42</v>
      </c>
      <c r="B25" s="37" t="s">
        <v>34</v>
      </c>
      <c r="C25" s="37"/>
      <c r="D25" s="38"/>
      <c r="E25" s="37" t="s">
        <v>45</v>
      </c>
      <c r="F25" s="38">
        <v>44411</v>
      </c>
      <c r="G25" s="37"/>
      <c r="H25" s="38"/>
    </row>
    <row r="26" spans="1:8" x14ac:dyDescent="0.4">
      <c r="A26" s="37" t="s">
        <v>42</v>
      </c>
      <c r="B26" s="37" t="s">
        <v>34</v>
      </c>
      <c r="C26" s="37"/>
      <c r="D26" s="38"/>
      <c r="E26" s="37" t="s">
        <v>41</v>
      </c>
      <c r="F26" s="38">
        <v>44412</v>
      </c>
      <c r="G26" s="37"/>
      <c r="H26" s="39"/>
    </row>
    <row r="27" spans="1:8" x14ac:dyDescent="0.4">
      <c r="A27" s="37" t="s">
        <v>42</v>
      </c>
      <c r="B27" s="37" t="s">
        <v>34</v>
      </c>
      <c r="C27" s="37"/>
      <c r="D27" s="39"/>
      <c r="E27" s="37" t="s">
        <v>43</v>
      </c>
      <c r="F27" s="38">
        <v>44415</v>
      </c>
      <c r="G27" s="37"/>
      <c r="H27" s="39"/>
    </row>
    <row r="28" spans="1:8" x14ac:dyDescent="0.4">
      <c r="A28" s="37" t="s">
        <v>42</v>
      </c>
      <c r="B28" s="37" t="s">
        <v>46</v>
      </c>
      <c r="C28" s="37"/>
      <c r="D28" s="39"/>
      <c r="E28" s="37" t="s">
        <v>35</v>
      </c>
      <c r="F28" s="38">
        <v>44417</v>
      </c>
      <c r="G28" s="37"/>
      <c r="H28" s="39"/>
    </row>
    <row r="29" spans="1:8" x14ac:dyDescent="0.4">
      <c r="A29" s="37" t="s">
        <v>42</v>
      </c>
      <c r="B29" s="37" t="s">
        <v>39</v>
      </c>
      <c r="C29" s="37"/>
      <c r="D29" s="39"/>
      <c r="E29" s="37"/>
      <c r="F29" s="38"/>
      <c r="G29" s="37" t="s">
        <v>35</v>
      </c>
      <c r="H29" s="38">
        <v>44418</v>
      </c>
    </row>
    <row r="30" spans="1:8" x14ac:dyDescent="0.4">
      <c r="A30" s="37" t="s">
        <v>42</v>
      </c>
      <c r="B30" s="37" t="s">
        <v>34</v>
      </c>
      <c r="C30" s="37"/>
      <c r="D30" s="39"/>
      <c r="E30" s="37"/>
      <c r="F30" s="38"/>
      <c r="G30" s="37" t="s">
        <v>35</v>
      </c>
      <c r="H30" s="38">
        <v>44418</v>
      </c>
    </row>
    <row r="31" spans="1:8" x14ac:dyDescent="0.4">
      <c r="A31" s="37" t="s">
        <v>47</v>
      </c>
      <c r="B31" s="37" t="s">
        <v>40</v>
      </c>
      <c r="C31" s="37"/>
      <c r="D31" s="39"/>
      <c r="E31" s="37" t="s">
        <v>35</v>
      </c>
      <c r="F31" s="38">
        <v>44420</v>
      </c>
      <c r="G31" s="37"/>
      <c r="H31" s="39"/>
    </row>
    <row r="32" spans="1:8" x14ac:dyDescent="0.4">
      <c r="A32" s="37" t="s">
        <v>48</v>
      </c>
      <c r="B32" s="37" t="s">
        <v>36</v>
      </c>
      <c r="C32" s="37"/>
      <c r="D32" s="39"/>
      <c r="E32" s="37" t="s">
        <v>35</v>
      </c>
      <c r="F32" s="38">
        <v>44421</v>
      </c>
      <c r="G32" s="37"/>
      <c r="H32" s="39"/>
    </row>
    <row r="33" spans="1:8" x14ac:dyDescent="0.4">
      <c r="A33" s="37" t="s">
        <v>48</v>
      </c>
      <c r="B33" s="37" t="s">
        <v>39</v>
      </c>
      <c r="C33" s="37"/>
      <c r="D33" s="39"/>
      <c r="E33" s="37" t="s">
        <v>35</v>
      </c>
      <c r="F33" s="38">
        <v>44422</v>
      </c>
      <c r="G33" s="37"/>
      <c r="H33" s="39"/>
    </row>
    <row r="34" spans="1:8" x14ac:dyDescent="0.4">
      <c r="A34" s="37" t="s">
        <v>49</v>
      </c>
      <c r="B34" s="37" t="s">
        <v>34</v>
      </c>
      <c r="C34" s="37"/>
      <c r="D34" s="38"/>
      <c r="E34" s="37" t="s">
        <v>35</v>
      </c>
      <c r="F34" s="38">
        <v>44424</v>
      </c>
      <c r="G34" s="37"/>
      <c r="H34" s="38"/>
    </row>
    <row r="35" spans="1:8" x14ac:dyDescent="0.4">
      <c r="A35" s="37" t="s">
        <v>50</v>
      </c>
      <c r="B35" s="37" t="s">
        <v>34</v>
      </c>
      <c r="C35" s="37"/>
      <c r="D35" s="38"/>
      <c r="E35" s="37"/>
      <c r="F35" s="38"/>
      <c r="G35" s="37" t="s">
        <v>35</v>
      </c>
      <c r="H35" s="38">
        <v>44425</v>
      </c>
    </row>
    <row r="36" spans="1:8" x14ac:dyDescent="0.4">
      <c r="A36" s="37" t="s">
        <v>50</v>
      </c>
      <c r="B36" s="37" t="s">
        <v>34</v>
      </c>
      <c r="C36" s="37"/>
      <c r="D36" s="38"/>
      <c r="E36" s="37"/>
      <c r="F36" s="38"/>
      <c r="G36" s="37" t="s">
        <v>35</v>
      </c>
      <c r="H36" s="38">
        <v>44429</v>
      </c>
    </row>
    <row r="37" spans="1:8" x14ac:dyDescent="0.4">
      <c r="A37" s="37" t="s">
        <v>42</v>
      </c>
      <c r="B37" s="37"/>
      <c r="C37" s="37"/>
      <c r="D37" s="39"/>
      <c r="E37" s="37"/>
      <c r="F37" s="39"/>
      <c r="G37" s="37"/>
      <c r="H37" s="39"/>
    </row>
    <row r="38" spans="1:8" x14ac:dyDescent="0.4">
      <c r="A38" s="37" t="s">
        <v>42</v>
      </c>
      <c r="B38" s="37"/>
      <c r="C38" s="37"/>
      <c r="D38" s="39"/>
      <c r="E38" s="37"/>
      <c r="F38" s="39"/>
      <c r="G38" s="37"/>
      <c r="H38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 (2)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2021-08-21T05:22:39Z</dcterms:modified>
</cp:coreProperties>
</file>